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835" windowHeight="8460" activeTab="0"/>
  </bookViews>
  <sheets>
    <sheet name="Ukupni poredak" sheetId="1" r:id="rId1"/>
    <sheet name="1. kolo" sheetId="2" r:id="rId2"/>
    <sheet name="2. kolo" sheetId="3" r:id="rId3"/>
    <sheet name="3. kolo" sheetId="4" r:id="rId4"/>
    <sheet name="4. kolo" sheetId="5" r:id="rId5"/>
  </sheets>
  <definedNames/>
  <calcPr fullCalcOnLoad="1"/>
</workbook>
</file>

<file path=xl/sharedStrings.xml><?xml version="1.0" encoding="utf-8"?>
<sst xmlns="http://schemas.openxmlformats.org/spreadsheetml/2006/main" count="320" uniqueCount="162">
  <si>
    <t>Ime i prezime</t>
  </si>
  <si>
    <t>God.</t>
  </si>
  <si>
    <t>U trci</t>
  </si>
  <si>
    <t>Rezultat</t>
  </si>
  <si>
    <t>Bodova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</si>
  <si>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</si>
  <si>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</si>
  <si>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</si>
  <si>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</si>
  <si>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</si>
  <si>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</si>
  <si>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</si>
  <si>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</si>
  <si>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</si>
  <si>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</si>
  <si>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</si>
  <si>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</si>
  <si>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</si>
  <si>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</si>
  <si>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17.</t>
  </si>
  <si>
    <t>18.</t>
  </si>
  <si>
    <t>19.</t>
  </si>
  <si>
    <t>20.</t>
  </si>
  <si>
    <t>M</t>
  </si>
  <si>
    <t>Ž</t>
  </si>
  <si>
    <t>Barbara Bebić</t>
  </si>
  <si>
    <t>Josip Jahn</t>
  </si>
  <si>
    <t>Marko Viduka</t>
  </si>
  <si>
    <t>Redni br.</t>
  </si>
  <si>
    <t>Ukupno</t>
  </si>
  <si>
    <t>Ivan Stanić</t>
  </si>
  <si>
    <t>Suzana Alberini</t>
  </si>
  <si>
    <t>Igor Malešević</t>
  </si>
  <si>
    <t>Petko Drakulić</t>
  </si>
  <si>
    <t>15.</t>
  </si>
  <si>
    <t>16.</t>
  </si>
  <si>
    <t>1.kolo</t>
  </si>
  <si>
    <t>2.kolo</t>
  </si>
  <si>
    <t>3.kolo</t>
  </si>
  <si>
    <t>4.kolo</t>
  </si>
  <si>
    <t>Kat.</t>
  </si>
  <si>
    <t>Kategorija</t>
  </si>
  <si>
    <t>Senad Hodžić</t>
  </si>
  <si>
    <t>Branko Vozila</t>
  </si>
  <si>
    <t>Damir Mateis</t>
  </si>
  <si>
    <t>Ivan Lončar</t>
  </si>
  <si>
    <t>Ildo Gržić</t>
  </si>
  <si>
    <t>Klub/ekipa</t>
  </si>
  <si>
    <t>Marko</t>
  </si>
  <si>
    <t>Moreno Mohorović</t>
  </si>
  <si>
    <t>Nikola Kereković</t>
  </si>
  <si>
    <t>Krešo Glavaš</t>
  </si>
  <si>
    <t>Barbara Belušić</t>
  </si>
  <si>
    <t>Patrik Krpan</t>
  </si>
  <si>
    <t>Tihomir</t>
  </si>
  <si>
    <t>Bobolanović</t>
  </si>
  <si>
    <t>Blaž</t>
  </si>
  <si>
    <t>Barac</t>
  </si>
  <si>
    <t>Petko</t>
  </si>
  <si>
    <t>Drakulić</t>
  </si>
  <si>
    <t>Barbara</t>
  </si>
  <si>
    <t>Belušić</t>
  </si>
  <si>
    <t>Christian</t>
  </si>
  <si>
    <t>Gallo</t>
  </si>
  <si>
    <t>Senad</t>
  </si>
  <si>
    <t>Hodžić</t>
  </si>
  <si>
    <t>David</t>
  </si>
  <si>
    <t>Ivaninić</t>
  </si>
  <si>
    <t>Branko</t>
  </si>
  <si>
    <t>Vozila</t>
  </si>
  <si>
    <t>Lucijan</t>
  </si>
  <si>
    <t>Matika</t>
  </si>
  <si>
    <t>Ildo</t>
  </si>
  <si>
    <t>Gržić</t>
  </si>
  <si>
    <t>Ozren</t>
  </si>
  <si>
    <t>Rnjak</t>
  </si>
  <si>
    <t>Vlado</t>
  </si>
  <si>
    <t>Šćur</t>
  </si>
  <si>
    <t>Lučano</t>
  </si>
  <si>
    <t>Sošić</t>
  </si>
  <si>
    <t>Samir</t>
  </si>
  <si>
    <t>Dorić</t>
  </si>
  <si>
    <t>Damir</t>
  </si>
  <si>
    <t>Mateis</t>
  </si>
  <si>
    <t>Loris</t>
  </si>
  <si>
    <t>Zuban</t>
  </si>
  <si>
    <t>Moreno</t>
  </si>
  <si>
    <t>Mohorović</t>
  </si>
  <si>
    <t>Edvard</t>
  </si>
  <si>
    <t>Doljak</t>
  </si>
  <si>
    <t>Viduka</t>
  </si>
  <si>
    <t>Sanel</t>
  </si>
  <si>
    <t>Tubić</t>
  </si>
  <si>
    <t>Mirsad</t>
  </si>
  <si>
    <t>Gerzić</t>
  </si>
  <si>
    <t>Mirjana</t>
  </si>
  <si>
    <t>Kmačić-Pellizzer</t>
  </si>
  <si>
    <t>Emanuel</t>
  </si>
  <si>
    <t>Radolović</t>
  </si>
  <si>
    <t>Valentina</t>
  </si>
  <si>
    <t>Josip</t>
  </si>
  <si>
    <t>Nikola</t>
  </si>
  <si>
    <t>Rajko</t>
  </si>
  <si>
    <t>Šarčević</t>
  </si>
  <si>
    <t>Pavao</t>
  </si>
  <si>
    <t>Kombol</t>
  </si>
  <si>
    <t>Stevan</t>
  </si>
  <si>
    <t>Mujdža</t>
  </si>
  <si>
    <t>Ivan</t>
  </si>
  <si>
    <t>Martinčić</t>
  </si>
  <si>
    <t>Nadenić</t>
  </si>
  <si>
    <t>Lončar</t>
  </si>
  <si>
    <t>Ime</t>
  </si>
  <si>
    <t>Prezime</t>
  </si>
  <si>
    <t>Ime I prezime</t>
  </si>
  <si>
    <t>Tihomir Bobolanović</t>
  </si>
  <si>
    <t>Lucijan Matika</t>
  </si>
  <si>
    <t>Mirjana Kmačić-Pellizzer</t>
  </si>
  <si>
    <t>Emanuel Radolović</t>
  </si>
  <si>
    <t>Valentina Šćur</t>
  </si>
  <si>
    <t>Ivan Martinčić</t>
  </si>
  <si>
    <t xml:space="preserve">Ivan </t>
  </si>
  <si>
    <t>Stanić</t>
  </si>
  <si>
    <t>Krešo</t>
  </si>
  <si>
    <t>Glavaš</t>
  </si>
  <si>
    <t>Kereković</t>
  </si>
  <si>
    <t xml:space="preserve">Igor </t>
  </si>
  <si>
    <t>Malešević</t>
  </si>
  <si>
    <t>Tomislav</t>
  </si>
  <si>
    <t>Radosavljević</t>
  </si>
  <si>
    <t>Dijana</t>
  </si>
  <si>
    <t>Kesonja</t>
  </si>
  <si>
    <t xml:space="preserve">Andrej </t>
  </si>
  <si>
    <t>Lazar</t>
  </si>
  <si>
    <t xml:space="preserve">Dunja </t>
  </si>
  <si>
    <t>Jutronić</t>
  </si>
  <si>
    <t>Ž 29</t>
  </si>
  <si>
    <t>Ž 39</t>
  </si>
  <si>
    <t>Ž 49</t>
  </si>
  <si>
    <t>Ž 18</t>
  </si>
  <si>
    <t>Čotra</t>
  </si>
  <si>
    <t>Ivan Čotra</t>
  </si>
  <si>
    <t>3. Zimski Kup Istre i Kvarnera 2009/10.
Rezultati 2. kola - 20.12.2009. Kaštelir</t>
  </si>
  <si>
    <t>3. Zimski Kup Istre i Kvarnera 2009/10.
Rezultati 3. kola - 30.01.2010. Kastav</t>
  </si>
  <si>
    <t>3. Zimski Kup Istre i Kvarnera 2009/10.
Rezultati 1. kola - 05.12.2009. Kostrena</t>
  </si>
  <si>
    <t>Nenad Šimičić</t>
  </si>
  <si>
    <t>Zoran Krišto</t>
  </si>
  <si>
    <t>?</t>
  </si>
  <si>
    <t>3. Zimski Kup Istre i Kvarnera 2009/10.
Rezultati 4. kola - 21.2.2010. Tupljak</t>
  </si>
  <si>
    <t>Zoran</t>
  </si>
  <si>
    <t>Srdić</t>
  </si>
  <si>
    <t>Suzana</t>
  </si>
  <si>
    <t>Alberini</t>
  </si>
  <si>
    <t>Petar</t>
  </si>
  <si>
    <t>Krpan</t>
  </si>
  <si>
    <t>Ivana</t>
  </si>
  <si>
    <t>Milošević</t>
  </si>
  <si>
    <t>Jahn</t>
  </si>
  <si>
    <t>Krišto</t>
  </si>
  <si>
    <t>Zoran Srdić</t>
  </si>
  <si>
    <t>Ivana  Milošević</t>
  </si>
  <si>
    <t>3. Zimski kup Istre i Kvarnera 2009./2010.
Ukupni poredak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</si>
</sst>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[h]:mm:ss;@"/>
    <numFmt numFmtId="173" formatCode="&quot;Da&quot;;&quot;Da&quot;;&quot;Ne&quot;"/>
    <numFmt numFmtId="174" formatCode="&quot;Istinito&quot;;&quot;Istinito&quot;;&quot;Neistinito&quot;"/>
    <numFmt numFmtId="175" formatCode="&quot;Uključeno&quot;;&quot;Uključeno&quot;;&quot;Isključeno&quot;"/>
    <numFmt numFmtId="176" formatCode="[$-41A]dd\.\ mmmm\ yyyy\."/>
    <numFmt numFmtId="177" formatCode="#,##0.00\ _k_n"/>
    <numFmt numFmtId="178" formatCode="h:mm:ss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F400]h:mm:ss\ AM/PM"/>
    <numFmt numFmtId="184" formatCode="[$-409]h:mm:ss\ AM/PM"/>
    <numFmt numFmtId="185" formatCode="mm:ss.0;@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16" fontId="2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172" fontId="0" fillId="0" borderId="11" xfId="0" applyNumberFormat="1" applyFont="1" applyBorder="1" applyAlignment="1">
      <alignment horizontal="center" vertical="center"/>
    </xf>
    <xf numFmtId="2" fontId="0" fillId="0" borderId="11" xfId="59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6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center"/>
    </xf>
    <xf numFmtId="172" fontId="0" fillId="0" borderId="0" xfId="0" applyNumberFormat="1" applyFont="1" applyFill="1" applyBorder="1" applyAlignment="1">
      <alignment horizontal="center" vertical="center"/>
    </xf>
    <xf numFmtId="2" fontId="0" fillId="0" borderId="0" xfId="59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11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172" fontId="0" fillId="0" borderId="11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11" xfId="0" applyBorder="1" applyAlignment="1" applyProtection="1">
      <alignment/>
      <protection locked="0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 vertical="center"/>
    </xf>
    <xf numFmtId="2" fontId="0" fillId="0" borderId="0" xfId="59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7" fontId="6" fillId="0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47" fontId="6" fillId="0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47" fontId="6" fillId="0" borderId="1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2" fontId="2" fillId="0" borderId="0" xfId="59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47" fontId="6" fillId="0" borderId="0" xfId="0" applyNumberFormat="1" applyFont="1" applyFill="1" applyBorder="1" applyAlignment="1">
      <alignment horizontal="center"/>
    </xf>
    <xf numFmtId="47" fontId="6" fillId="0" borderId="0" xfId="0" applyNumberFormat="1" applyFont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59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2" fontId="2" fillId="0" borderId="0" xfId="59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2" fontId="0" fillId="0" borderId="10" xfId="59" applyNumberFormat="1" applyFont="1" applyBorder="1" applyAlignment="1">
      <alignment horizontal="center" vertical="center"/>
    </xf>
    <xf numFmtId="2" fontId="0" fillId="0" borderId="10" xfId="59" applyNumberFormat="1" applyFont="1" applyBorder="1" applyAlignment="1">
      <alignment horizontal="center" vertical="center"/>
    </xf>
    <xf numFmtId="2" fontId="2" fillId="0" borderId="10" xfId="59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2" fontId="0" fillId="0" borderId="10" xfId="0" applyNumberFormat="1" applyFont="1" applyBorder="1" applyAlignment="1">
      <alignment horizontal="center"/>
    </xf>
    <xf numFmtId="2" fontId="0" fillId="0" borderId="10" xfId="59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2" fontId="0" fillId="0" borderId="10" xfId="0" applyNumberForma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7" xfId="0" applyBorder="1" applyAlignment="1">
      <alignment/>
    </xf>
    <xf numFmtId="47" fontId="6" fillId="0" borderId="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9.7109375" style="2" customWidth="1"/>
    <col min="2" max="2" width="22.421875" style="2" customWidth="1"/>
    <col min="3" max="6" width="10.00390625" style="2" customWidth="1"/>
    <col min="7" max="7" width="13.140625" style="2" customWidth="1"/>
    <col min="8" max="8" width="14.00390625" style="2" customWidth="1"/>
    <col min="9" max="16384" width="9.140625" style="1" customWidth="1"/>
  </cols>
  <sheetData>
    <row r="1" spans="1:8" ht="60" customHeight="1">
      <c r="A1" s="79" t="s">
        <v>161</v>
      </c>
      <c r="B1" s="80"/>
      <c r="C1" s="80"/>
      <c r="D1" s="80"/>
      <c r="E1" s="80"/>
      <c r="F1" s="80"/>
      <c r="G1" s="80"/>
      <c r="H1" s="21"/>
    </row>
    <row r="2" spans="1:7" ht="22.5" customHeight="1">
      <c r="A2" s="83" t="s">
        <v>28</v>
      </c>
      <c r="B2" s="85" t="s">
        <v>114</v>
      </c>
      <c r="C2" s="81" t="s">
        <v>4</v>
      </c>
      <c r="D2" s="82"/>
      <c r="E2" s="82"/>
      <c r="F2" s="82"/>
      <c r="G2" s="3"/>
    </row>
    <row r="3" spans="1:8" ht="22.5" customHeight="1">
      <c r="A3" s="84"/>
      <c r="B3" s="85"/>
      <c r="C3" s="23" t="s">
        <v>36</v>
      </c>
      <c r="D3" s="23" t="s">
        <v>37</v>
      </c>
      <c r="E3" s="23" t="s">
        <v>38</v>
      </c>
      <c r="F3" s="23" t="s">
        <v>39</v>
      </c>
      <c r="G3" s="4" t="s">
        <v>29</v>
      </c>
      <c r="H3" s="3" t="s">
        <v>41</v>
      </c>
    </row>
    <row r="4" spans="1:8" ht="12.75">
      <c r="A4" s="53">
        <v>1</v>
      </c>
      <c r="B4" s="67" t="s">
        <v>30</v>
      </c>
      <c r="C4" s="68">
        <v>98.5663082437276</v>
      </c>
      <c r="D4" s="69">
        <v>100</v>
      </c>
      <c r="E4" s="54"/>
      <c r="F4" s="54">
        <v>100</v>
      </c>
      <c r="G4" s="70">
        <f>SUM(C4:F4)</f>
        <v>298.5663082437276</v>
      </c>
      <c r="H4" s="71">
        <v>49</v>
      </c>
    </row>
    <row r="5" spans="1:8" ht="12.75">
      <c r="A5" s="53">
        <v>2</v>
      </c>
      <c r="B5" s="67" t="s">
        <v>50</v>
      </c>
      <c r="C5" s="68">
        <v>100</v>
      </c>
      <c r="D5" s="69">
        <v>0</v>
      </c>
      <c r="E5" s="54"/>
      <c r="F5" s="54">
        <v>97.1955128205128</v>
      </c>
      <c r="G5" s="70">
        <f>SUM(C5:F5)</f>
        <v>197.19551282051282</v>
      </c>
      <c r="H5" s="71">
        <v>29</v>
      </c>
    </row>
    <row r="6" spans="1:8" ht="12.75">
      <c r="A6" s="53">
        <v>3</v>
      </c>
      <c r="B6" s="72" t="s">
        <v>52</v>
      </c>
      <c r="C6" s="68">
        <v>93.346911065852</v>
      </c>
      <c r="D6" s="69">
        <v>89.68692449355432</v>
      </c>
      <c r="E6" s="54"/>
      <c r="F6" s="68"/>
      <c r="G6" s="70">
        <f>SUM(C6:F6)</f>
        <v>183.03383555940633</v>
      </c>
      <c r="H6" s="71" t="s">
        <v>136</v>
      </c>
    </row>
    <row r="7" spans="1:8" ht="12.75">
      <c r="A7" s="53">
        <v>4</v>
      </c>
      <c r="B7" s="67" t="s">
        <v>33</v>
      </c>
      <c r="C7" s="68">
        <v>93.0941096817874</v>
      </c>
      <c r="D7" s="69">
        <v>0</v>
      </c>
      <c r="E7" s="69"/>
      <c r="F7" s="73">
        <v>89.32253313696613</v>
      </c>
      <c r="G7" s="70">
        <f>SUM(C7:F7)</f>
        <v>182.41664281875353</v>
      </c>
      <c r="H7" s="71">
        <v>39</v>
      </c>
    </row>
    <row r="8" spans="1:8" ht="12.75">
      <c r="A8" s="53">
        <v>5</v>
      </c>
      <c r="B8" s="67" t="s">
        <v>43</v>
      </c>
      <c r="C8" s="68">
        <v>91.05960264900662</v>
      </c>
      <c r="D8" s="69">
        <v>0</v>
      </c>
      <c r="E8" s="54"/>
      <c r="F8" s="54">
        <v>91.20300751879698</v>
      </c>
      <c r="G8" s="70">
        <f>SUM(C8:F8)</f>
        <v>182.2626101678036</v>
      </c>
      <c r="H8" s="71">
        <v>44</v>
      </c>
    </row>
    <row r="9" spans="1:8" ht="12.75">
      <c r="A9" s="53">
        <v>6</v>
      </c>
      <c r="B9" s="77" t="s">
        <v>44</v>
      </c>
      <c r="C9" s="74">
        <v>0</v>
      </c>
      <c r="D9" s="54">
        <v>84.25605536332182</v>
      </c>
      <c r="E9" s="54"/>
      <c r="F9" s="54">
        <v>88.34668608885652</v>
      </c>
      <c r="G9" s="70">
        <f>SUM(C9:F9)</f>
        <v>172.60274145217835</v>
      </c>
      <c r="H9" s="53">
        <v>49</v>
      </c>
    </row>
    <row r="10" spans="1:8" ht="12.75">
      <c r="A10" s="53">
        <v>7</v>
      </c>
      <c r="B10" s="67" t="s">
        <v>31</v>
      </c>
      <c r="C10" s="68">
        <v>89.75195822454309</v>
      </c>
      <c r="D10" s="69">
        <v>0</v>
      </c>
      <c r="E10" s="54"/>
      <c r="F10" s="54">
        <v>82.01487491548343</v>
      </c>
      <c r="G10" s="70">
        <f>SUM(C10:F10)</f>
        <v>171.7668331400265</v>
      </c>
      <c r="H10" s="71" t="s">
        <v>137</v>
      </c>
    </row>
    <row r="11" spans="1:8" ht="12.75">
      <c r="A11" s="53">
        <v>8</v>
      </c>
      <c r="B11" s="72" t="s">
        <v>119</v>
      </c>
      <c r="C11" s="68">
        <v>86.64146187775678</v>
      </c>
      <c r="D11" s="69">
        <v>0</v>
      </c>
      <c r="E11" s="54"/>
      <c r="F11" s="54">
        <v>80.22486772486774</v>
      </c>
      <c r="G11" s="70">
        <f>SUM(C11:F11)</f>
        <v>166.86632960262452</v>
      </c>
      <c r="H11" s="71" t="s">
        <v>139</v>
      </c>
    </row>
    <row r="12" spans="1:8" ht="12.75">
      <c r="A12" s="53">
        <v>9</v>
      </c>
      <c r="B12" s="67" t="s">
        <v>53</v>
      </c>
      <c r="C12" s="68">
        <v>84.3558282208589</v>
      </c>
      <c r="D12" s="69">
        <v>0</v>
      </c>
      <c r="E12" s="69"/>
      <c r="F12" s="73">
        <v>80.38436050364479</v>
      </c>
      <c r="G12" s="70">
        <f>SUM(C12:F12)</f>
        <v>164.7401887245037</v>
      </c>
      <c r="H12" s="75">
        <v>18</v>
      </c>
    </row>
    <row r="13" spans="1:8" ht="12.75">
      <c r="A13" s="53">
        <v>10</v>
      </c>
      <c r="B13" s="72" t="s">
        <v>46</v>
      </c>
      <c r="C13" s="68">
        <v>82.78145695364239</v>
      </c>
      <c r="D13" s="69">
        <v>81.78001679261125</v>
      </c>
      <c r="E13" s="54"/>
      <c r="F13" s="54">
        <v>0</v>
      </c>
      <c r="G13" s="70">
        <f>SUM(C13:F13)</f>
        <v>164.56147374625363</v>
      </c>
      <c r="H13" s="75">
        <v>49</v>
      </c>
    </row>
    <row r="14" spans="1:8" ht="12.75">
      <c r="A14" s="53">
        <v>11</v>
      </c>
      <c r="B14" s="77" t="s">
        <v>45</v>
      </c>
      <c r="C14" s="74">
        <v>0</v>
      </c>
      <c r="D14" s="54">
        <v>77.54777070063695</v>
      </c>
      <c r="E14" s="54"/>
      <c r="F14" s="54">
        <v>76.48171500630518</v>
      </c>
      <c r="G14" s="70">
        <f>SUM(C14:F14)</f>
        <v>154.02948570694213</v>
      </c>
      <c r="H14" s="53">
        <v>39</v>
      </c>
    </row>
    <row r="15" spans="1:8" ht="12.75">
      <c r="A15" s="53">
        <v>12</v>
      </c>
      <c r="B15" s="77" t="s">
        <v>118</v>
      </c>
      <c r="C15" s="68">
        <v>0</v>
      </c>
      <c r="D15" s="69">
        <v>74.46483180428135</v>
      </c>
      <c r="E15" s="54"/>
      <c r="F15" s="54">
        <v>76.48171500630518</v>
      </c>
      <c r="G15" s="70">
        <f>SUM(C15:F15)</f>
        <v>150.94654681058654</v>
      </c>
      <c r="H15" s="71">
        <v>39</v>
      </c>
    </row>
    <row r="16" spans="1:8" ht="12.75">
      <c r="A16" s="53">
        <v>13</v>
      </c>
      <c r="B16" s="67" t="s">
        <v>26</v>
      </c>
      <c r="C16" s="68">
        <v>77.85956964892412</v>
      </c>
      <c r="D16" s="69">
        <v>0</v>
      </c>
      <c r="E16" s="54"/>
      <c r="F16" s="54">
        <v>72.54784688995215</v>
      </c>
      <c r="G16" s="70">
        <f>SUM(C16:F16)</f>
        <v>150.40741653887628</v>
      </c>
      <c r="H16" s="71">
        <v>64</v>
      </c>
    </row>
    <row r="17" spans="1:8" ht="12.75">
      <c r="A17" s="53">
        <v>14</v>
      </c>
      <c r="B17" s="67" t="s">
        <v>146</v>
      </c>
      <c r="C17" s="74">
        <v>71.02272727272728</v>
      </c>
      <c r="D17" s="54">
        <v>0</v>
      </c>
      <c r="E17" s="54"/>
      <c r="F17" s="54">
        <v>69.55275229357798</v>
      </c>
      <c r="G17" s="70">
        <f>SUM(C17:F17)</f>
        <v>140.57547956630526</v>
      </c>
      <c r="H17" s="71" t="s">
        <v>147</v>
      </c>
    </row>
    <row r="18" spans="1:8" ht="12.75">
      <c r="A18" s="53">
        <v>15</v>
      </c>
      <c r="B18" s="77" t="s">
        <v>120</v>
      </c>
      <c r="C18" s="74">
        <v>0</v>
      </c>
      <c r="D18" s="54">
        <v>61.64556962025317</v>
      </c>
      <c r="E18" s="78"/>
      <c r="F18" s="54">
        <v>61.016096579476866</v>
      </c>
      <c r="G18" s="70">
        <f>SUM(C18:F18)</f>
        <v>122.66166619973004</v>
      </c>
      <c r="H18" s="53">
        <v>69</v>
      </c>
    </row>
    <row r="19" spans="1:8" ht="12.75">
      <c r="A19" s="53">
        <v>16</v>
      </c>
      <c r="B19" s="2" t="s">
        <v>115</v>
      </c>
      <c r="C19" s="68">
        <v>97.1731448763251</v>
      </c>
      <c r="D19" s="69">
        <v>0</v>
      </c>
      <c r="E19" s="54"/>
      <c r="F19" s="54"/>
      <c r="G19" s="70">
        <f>SUM(C19:F19)</f>
        <v>97.1731448763251</v>
      </c>
      <c r="H19" s="71">
        <v>29</v>
      </c>
    </row>
    <row r="20" spans="1:8" ht="12.75">
      <c r="A20" s="53">
        <v>17</v>
      </c>
      <c r="B20" s="72" t="s">
        <v>51</v>
      </c>
      <c r="C20" s="68">
        <v>97.03599153140438</v>
      </c>
      <c r="D20" s="69">
        <v>0</v>
      </c>
      <c r="E20" s="54"/>
      <c r="F20" s="54">
        <v>0</v>
      </c>
      <c r="G20" s="70">
        <f>SUM(C20:F20)</f>
        <v>97.03599153140438</v>
      </c>
      <c r="H20" s="71">
        <v>44</v>
      </c>
    </row>
    <row r="21" spans="1:8" ht="12.75">
      <c r="A21" s="53">
        <v>18</v>
      </c>
      <c r="B21" s="67" t="s">
        <v>116</v>
      </c>
      <c r="C21" s="68">
        <v>92.15817694369973</v>
      </c>
      <c r="D21" s="69">
        <v>0</v>
      </c>
      <c r="E21" s="54"/>
      <c r="F21" s="54"/>
      <c r="G21" s="70">
        <f>SUM(C21:F21)</f>
        <v>92.15817694369973</v>
      </c>
      <c r="H21" s="71">
        <v>59</v>
      </c>
    </row>
    <row r="22" spans="1:8" ht="12.75">
      <c r="A22" s="53">
        <v>19</v>
      </c>
      <c r="B22" s="77" t="s">
        <v>42</v>
      </c>
      <c r="C22" s="74">
        <v>0</v>
      </c>
      <c r="D22" s="54">
        <v>88.78760255241568</v>
      </c>
      <c r="E22" s="54"/>
      <c r="F22" s="54"/>
      <c r="G22" s="70">
        <f>SUM(C22:F22)</f>
        <v>88.78760255241568</v>
      </c>
      <c r="H22" s="53">
        <v>39</v>
      </c>
    </row>
    <row r="23" spans="1:8" ht="12.75">
      <c r="A23" s="53">
        <v>20</v>
      </c>
      <c r="B23" s="2" t="s">
        <v>145</v>
      </c>
      <c r="C23" s="74">
        <v>86.20689655172414</v>
      </c>
      <c r="D23" s="54">
        <v>0</v>
      </c>
      <c r="E23" s="54"/>
      <c r="F23" s="54"/>
      <c r="G23" s="70">
        <f>SUM(C23:F23)</f>
        <v>86.20689655172414</v>
      </c>
      <c r="H23" s="75">
        <v>49</v>
      </c>
    </row>
    <row r="24" spans="1:8" ht="12.75">
      <c r="A24" s="53">
        <v>21</v>
      </c>
      <c r="B24" s="77" t="s">
        <v>159</v>
      </c>
      <c r="C24" s="49"/>
      <c r="D24" s="54"/>
      <c r="E24" s="78"/>
      <c r="F24" s="54">
        <v>84.70670391061452</v>
      </c>
      <c r="G24" s="70">
        <f>SUM(C24:F24)</f>
        <v>84.70670391061452</v>
      </c>
      <c r="H24" s="53">
        <v>39</v>
      </c>
    </row>
    <row r="25" spans="1:8" ht="12.75">
      <c r="A25" s="53">
        <v>22</v>
      </c>
      <c r="B25" s="67" t="s">
        <v>32</v>
      </c>
      <c r="C25" s="74">
        <v>80.40935672514621</v>
      </c>
      <c r="D25" s="54">
        <v>0</v>
      </c>
      <c r="E25" s="54"/>
      <c r="F25" s="54"/>
      <c r="G25" s="70">
        <f>SUM(C25:F25)</f>
        <v>80.40935672514621</v>
      </c>
      <c r="H25" s="75">
        <v>54</v>
      </c>
    </row>
    <row r="26" spans="1:8" ht="12.75">
      <c r="A26" s="53">
        <v>23</v>
      </c>
      <c r="B26" s="2" t="s">
        <v>160</v>
      </c>
      <c r="C26" s="74"/>
      <c r="D26" s="54"/>
      <c r="E26" s="54"/>
      <c r="F26" s="54">
        <v>78.71512005191434</v>
      </c>
      <c r="G26" s="70">
        <f>SUM(C26:F26)</f>
        <v>78.71512005191434</v>
      </c>
      <c r="H26" s="53" t="s">
        <v>136</v>
      </c>
    </row>
    <row r="27" spans="1:8" ht="12.75">
      <c r="A27" s="53">
        <v>24</v>
      </c>
      <c r="B27" s="77" t="s">
        <v>117</v>
      </c>
      <c r="C27" s="74">
        <v>0</v>
      </c>
      <c r="D27" s="54">
        <v>78.29581993569133</v>
      </c>
      <c r="E27" s="54"/>
      <c r="F27" s="54"/>
      <c r="G27" s="70">
        <f>SUM(C27:F27)</f>
        <v>78.29581993569133</v>
      </c>
      <c r="H27" s="55" t="s">
        <v>138</v>
      </c>
    </row>
    <row r="28" spans="1:8" ht="12.75">
      <c r="A28" s="53">
        <v>25</v>
      </c>
      <c r="B28" s="2" t="s">
        <v>49</v>
      </c>
      <c r="C28" s="68">
        <v>78.03632236095346</v>
      </c>
      <c r="D28" s="69">
        <v>0</v>
      </c>
      <c r="E28" s="54"/>
      <c r="F28" s="54"/>
      <c r="G28" s="70">
        <f>SUM(C28:F28)</f>
        <v>78.03632236095346</v>
      </c>
      <c r="H28" s="71">
        <v>44</v>
      </c>
    </row>
    <row r="29" spans="1:8" ht="12.75">
      <c r="A29" s="53">
        <v>26</v>
      </c>
      <c r="B29" s="67" t="s">
        <v>141</v>
      </c>
      <c r="C29" s="68">
        <v>75.88300220750553</v>
      </c>
      <c r="D29" s="69">
        <v>0</v>
      </c>
      <c r="E29" s="54"/>
      <c r="F29" s="54"/>
      <c r="G29" s="70">
        <f>SUM(C29:F29)</f>
        <v>75.88300220750553</v>
      </c>
      <c r="H29" s="71">
        <v>54</v>
      </c>
    </row>
    <row r="30" spans="1:8" ht="12.75">
      <c r="A30" s="53">
        <v>27</v>
      </c>
      <c r="B30" s="76" t="s">
        <v>25</v>
      </c>
      <c r="C30" s="68">
        <v>75.38377192982458</v>
      </c>
      <c r="D30" s="69">
        <v>0</v>
      </c>
      <c r="E30" s="54"/>
      <c r="F30" s="54"/>
      <c r="G30" s="70">
        <f>SUM(C30:F30)</f>
        <v>75.38377192982458</v>
      </c>
      <c r="H30" s="71" t="s">
        <v>137</v>
      </c>
    </row>
    <row r="31" spans="1:8" ht="12.75">
      <c r="A31" s="53">
        <v>28</v>
      </c>
      <c r="B31" s="2" t="s">
        <v>27</v>
      </c>
      <c r="C31" s="74">
        <v>71.6519020323085</v>
      </c>
      <c r="D31" s="54">
        <v>0</v>
      </c>
      <c r="E31" s="54"/>
      <c r="F31" s="54"/>
      <c r="G31" s="70">
        <f>SUM(C31:F31)</f>
        <v>71.6519020323085</v>
      </c>
      <c r="H31" s="75">
        <v>54</v>
      </c>
    </row>
    <row r="32" spans="1:8" ht="12.75">
      <c r="A32" s="39"/>
      <c r="B32" s="34"/>
      <c r="C32" s="38"/>
      <c r="D32" s="57"/>
      <c r="E32" s="56"/>
      <c r="F32" s="56"/>
      <c r="G32" s="48"/>
      <c r="H32" s="58"/>
    </row>
    <row r="33" spans="1:8" ht="12.75">
      <c r="A33" s="39"/>
      <c r="B33" s="1"/>
      <c r="C33" s="38"/>
      <c r="D33" s="57"/>
      <c r="E33" s="38"/>
      <c r="F33" s="38"/>
      <c r="G33" s="48"/>
      <c r="H33" s="35"/>
    </row>
    <row r="34" spans="1:8" ht="12.75">
      <c r="A34" s="39"/>
      <c r="B34" s="34"/>
      <c r="C34" s="38"/>
      <c r="D34" s="57"/>
      <c r="E34" s="38"/>
      <c r="F34" s="46"/>
      <c r="G34" s="48"/>
      <c r="H34" s="35"/>
    </row>
    <row r="35" spans="1:8" ht="12.75">
      <c r="A35" s="39"/>
      <c r="B35" s="59"/>
      <c r="C35" s="60"/>
      <c r="D35" s="60"/>
      <c r="E35" s="60"/>
      <c r="F35" s="61"/>
      <c r="G35" s="62"/>
      <c r="H35" s="63"/>
    </row>
    <row r="36" spans="1:8" ht="12.75">
      <c r="A36" s="39"/>
      <c r="B36" s="1"/>
      <c r="C36" s="20"/>
      <c r="D36" s="46"/>
      <c r="E36" s="46"/>
      <c r="F36" s="46"/>
      <c r="G36" s="48"/>
      <c r="H36" s="39"/>
    </row>
    <row r="37" spans="1:8" ht="12.75">
      <c r="A37" s="39"/>
      <c r="B37" s="1"/>
      <c r="C37" s="20"/>
      <c r="D37" s="46"/>
      <c r="E37" s="46"/>
      <c r="F37" s="46"/>
      <c r="G37" s="48"/>
      <c r="H37" s="39"/>
    </row>
    <row r="38" spans="1:8" ht="12.75">
      <c r="A38" s="39"/>
      <c r="B38" s="34"/>
      <c r="C38" s="38"/>
      <c r="D38" s="57"/>
      <c r="E38" s="46"/>
      <c r="F38" s="46"/>
      <c r="G38" s="48"/>
      <c r="H38" s="35"/>
    </row>
    <row r="39" spans="1:8" ht="12.75">
      <c r="A39" s="39"/>
      <c r="B39" s="1"/>
      <c r="C39" s="38"/>
      <c r="D39" s="57"/>
      <c r="E39" s="46"/>
      <c r="F39" s="46"/>
      <c r="G39" s="48"/>
      <c r="H39" s="35"/>
    </row>
    <row r="40" spans="1:8" ht="12.75">
      <c r="A40" s="39"/>
      <c r="B40" s="1"/>
      <c r="C40" s="38"/>
      <c r="D40" s="57"/>
      <c r="E40" s="38"/>
      <c r="F40" s="38"/>
      <c r="G40" s="48"/>
      <c r="H40" s="58"/>
    </row>
    <row r="41" spans="1:8" ht="12.75">
      <c r="A41" s="39"/>
      <c r="B41" s="34"/>
      <c r="C41" s="38"/>
      <c r="D41" s="57"/>
      <c r="E41" s="46"/>
      <c r="F41" s="46"/>
      <c r="G41" s="48"/>
      <c r="H41" s="35"/>
    </row>
    <row r="42" spans="1:8" ht="12.75">
      <c r="A42" s="39"/>
      <c r="B42" s="1"/>
      <c r="C42" s="20"/>
      <c r="D42" s="46"/>
      <c r="E42" s="46"/>
      <c r="F42" s="46"/>
      <c r="G42" s="48"/>
      <c r="H42" s="39"/>
    </row>
    <row r="43" spans="1:8" ht="12.75">
      <c r="A43" s="39"/>
      <c r="B43" s="34"/>
      <c r="C43" s="38"/>
      <c r="D43" s="57"/>
      <c r="E43" s="46"/>
      <c r="F43" s="46"/>
      <c r="G43" s="48"/>
      <c r="H43" s="35"/>
    </row>
    <row r="44" spans="1:8" ht="12.75">
      <c r="A44" s="39"/>
      <c r="B44" s="1"/>
      <c r="C44" s="20"/>
      <c r="D44" s="46"/>
      <c r="E44" s="46"/>
      <c r="F44" s="46"/>
      <c r="G44" s="48"/>
      <c r="H44" s="39"/>
    </row>
    <row r="45" spans="1:8" ht="12.75">
      <c r="A45" s="39"/>
      <c r="B45" s="34"/>
      <c r="C45" s="38"/>
      <c r="D45" s="57"/>
      <c r="E45" s="46"/>
      <c r="F45" s="46"/>
      <c r="G45" s="48"/>
      <c r="H45" s="35"/>
    </row>
    <row r="46" spans="1:8" ht="12.75">
      <c r="A46" s="39"/>
      <c r="B46" s="1"/>
      <c r="C46" s="20"/>
      <c r="D46" s="46"/>
      <c r="E46" s="46"/>
      <c r="F46" s="46"/>
      <c r="G46" s="48"/>
      <c r="H46" s="39"/>
    </row>
    <row r="47" spans="1:8" ht="12.75">
      <c r="A47" s="39"/>
      <c r="B47" s="1"/>
      <c r="C47" s="20"/>
      <c r="D47" s="46"/>
      <c r="E47" s="46"/>
      <c r="F47" s="46"/>
      <c r="G47" s="48"/>
      <c r="H47" s="39"/>
    </row>
    <row r="48" spans="1:8" ht="12.75">
      <c r="A48" s="39"/>
      <c r="B48" s="34"/>
      <c r="C48" s="38"/>
      <c r="D48" s="57"/>
      <c r="E48" s="56"/>
      <c r="F48" s="56"/>
      <c r="G48" s="48"/>
      <c r="H48" s="58"/>
    </row>
    <row r="49" spans="1:8" ht="12.75">
      <c r="A49" s="39"/>
      <c r="B49" s="34"/>
      <c r="C49" s="38"/>
      <c r="D49" s="57"/>
      <c r="E49" s="38"/>
      <c r="F49" s="46"/>
      <c r="G49" s="48"/>
      <c r="H49" s="35"/>
    </row>
    <row r="50" spans="1:8" ht="12.75">
      <c r="A50" s="39"/>
      <c r="B50" s="1"/>
      <c r="C50" s="20"/>
      <c r="D50" s="46"/>
      <c r="E50" s="46"/>
      <c r="F50" s="46"/>
      <c r="G50" s="48"/>
      <c r="H50" s="39"/>
    </row>
    <row r="51" spans="1:8" ht="12.75">
      <c r="A51" s="39"/>
      <c r="B51" s="1"/>
      <c r="C51" s="20"/>
      <c r="D51" s="46"/>
      <c r="E51" s="46"/>
      <c r="F51" s="46"/>
      <c r="G51" s="48"/>
      <c r="H51" s="39"/>
    </row>
    <row r="52" spans="1:8" ht="12.75">
      <c r="A52" s="39"/>
      <c r="B52" s="1"/>
      <c r="C52" s="20"/>
      <c r="D52" s="46"/>
      <c r="E52" s="46"/>
      <c r="F52" s="46"/>
      <c r="G52" s="48"/>
      <c r="H52" s="39"/>
    </row>
    <row r="53" spans="1:8" ht="12.75">
      <c r="A53" s="39"/>
      <c r="B53" s="64"/>
      <c r="C53" s="38"/>
      <c r="D53" s="57"/>
      <c r="E53" s="46"/>
      <c r="F53" s="46"/>
      <c r="G53" s="48"/>
      <c r="H53" s="35"/>
    </row>
    <row r="54" spans="1:8" ht="12.75">
      <c r="A54" s="39"/>
      <c r="B54" s="47"/>
      <c r="C54" s="20"/>
      <c r="D54" s="56"/>
      <c r="E54" s="56"/>
      <c r="F54" s="1"/>
      <c r="G54" s="65"/>
      <c r="H54" s="28"/>
    </row>
    <row r="55" spans="1:8" ht="12.75">
      <c r="A55" s="39"/>
      <c r="B55" s="66"/>
      <c r="C55" s="60"/>
      <c r="D55" s="60"/>
      <c r="E55" s="57"/>
      <c r="F55" s="61"/>
      <c r="G55" s="48"/>
      <c r="H55" s="39"/>
    </row>
    <row r="56" spans="1:8" ht="12.75">
      <c r="A56" s="39"/>
      <c r="B56" s="1"/>
      <c r="C56" s="20"/>
      <c r="D56" s="46"/>
      <c r="E56" s="46"/>
      <c r="F56" s="46"/>
      <c r="G56" s="48"/>
      <c r="H56" s="39"/>
    </row>
    <row r="57" spans="1:8" ht="12.75">
      <c r="A57" s="39"/>
      <c r="B57" s="1"/>
      <c r="C57" s="20"/>
      <c r="D57" s="46"/>
      <c r="E57" s="46"/>
      <c r="F57" s="46"/>
      <c r="G57" s="48"/>
      <c r="H57" s="39"/>
    </row>
    <row r="58" spans="1:8" ht="12.75">
      <c r="A58" s="28"/>
      <c r="B58" s="1"/>
      <c r="C58" s="20"/>
      <c r="D58" s="46"/>
      <c r="E58" s="46"/>
      <c r="F58" s="46"/>
      <c r="G58" s="48"/>
      <c r="H58" s="39"/>
    </row>
    <row r="59" spans="1:8" ht="12.75">
      <c r="A59" s="28"/>
      <c r="B59" s="1"/>
      <c r="C59" s="20"/>
      <c r="D59" s="46"/>
      <c r="E59" s="46"/>
      <c r="F59" s="46"/>
      <c r="G59" s="48"/>
      <c r="H59" s="39"/>
    </row>
    <row r="60" spans="1:8" ht="12.75">
      <c r="A60" s="28"/>
      <c r="B60" s="47"/>
      <c r="C60" s="46"/>
      <c r="D60" s="46"/>
      <c r="E60" s="46"/>
      <c r="F60" s="46"/>
      <c r="G60" s="48"/>
      <c r="H60" s="39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</sheetData>
  <sheetProtection/>
  <mergeCells count="4">
    <mergeCell ref="A1:G1"/>
    <mergeCell ref="C2:F2"/>
    <mergeCell ref="A2:A3"/>
    <mergeCell ref="B2:B3"/>
  </mergeCells>
  <printOptions horizontalCentered="1"/>
  <pageMargins left="0.984251968503937" right="0.984251968503937" top="0.984251968503937" bottom="0.984251968503937" header="0.5905511811023623" footer="0.590551181102362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9.140625" style="2" customWidth="1"/>
    <col min="2" max="2" width="21.8515625" style="2" customWidth="1"/>
    <col min="3" max="6" width="8.57421875" style="2" customWidth="1"/>
    <col min="7" max="7" width="11.421875" style="2" customWidth="1"/>
    <col min="8" max="8" width="8.28125" style="2" customWidth="1"/>
    <col min="9" max="9" width="10.00390625" style="2" customWidth="1"/>
    <col min="10" max="10" width="19.28125" style="2" customWidth="1"/>
    <col min="11" max="16384" width="9.140625" style="1" customWidth="1"/>
  </cols>
  <sheetData>
    <row r="1" spans="1:10" ht="60" customHeight="1">
      <c r="A1" s="86" t="s">
        <v>144</v>
      </c>
      <c r="B1" s="87"/>
      <c r="C1" s="87"/>
      <c r="D1" s="87"/>
      <c r="E1" s="87"/>
      <c r="F1" s="87"/>
      <c r="G1" s="87"/>
      <c r="H1" s="87"/>
      <c r="I1" s="87"/>
      <c r="J1" s="88"/>
    </row>
    <row r="2" spans="1:10" ht="22.5" customHeight="1">
      <c r="A2" s="89" t="s">
        <v>28</v>
      </c>
      <c r="B2" s="85" t="s">
        <v>0</v>
      </c>
      <c r="C2" s="85"/>
      <c r="D2" s="85"/>
      <c r="E2" s="85"/>
      <c r="F2" s="85"/>
      <c r="G2" s="85" t="s">
        <v>3</v>
      </c>
      <c r="H2" s="85"/>
      <c r="I2" s="85" t="s">
        <v>4</v>
      </c>
      <c r="J2" s="85" t="s">
        <v>47</v>
      </c>
    </row>
    <row r="3" spans="1:10" ht="22.5" customHeight="1">
      <c r="A3" s="89"/>
      <c r="B3" s="85"/>
      <c r="C3" s="3" t="s">
        <v>1</v>
      </c>
      <c r="D3" s="3"/>
      <c r="E3" s="3" t="s">
        <v>40</v>
      </c>
      <c r="F3" s="3"/>
      <c r="G3" s="3" t="s">
        <v>2</v>
      </c>
      <c r="H3" s="3"/>
      <c r="I3" s="85"/>
      <c r="J3" s="85"/>
    </row>
    <row r="4" spans="1:10" ht="12.75">
      <c r="A4" s="7" t="s">
        <v>5</v>
      </c>
      <c r="B4" s="5" t="s">
        <v>50</v>
      </c>
      <c r="C4" s="6">
        <v>25</v>
      </c>
      <c r="D4" s="6" t="s">
        <v>23</v>
      </c>
      <c r="E4" s="26">
        <v>29</v>
      </c>
      <c r="F4" s="7"/>
      <c r="G4" s="8">
        <v>0.9548611111111112</v>
      </c>
      <c r="H4" s="8"/>
      <c r="I4" s="9">
        <v>100</v>
      </c>
      <c r="J4" s="6">
        <v>10</v>
      </c>
    </row>
    <row r="5" spans="1:10" ht="12.75">
      <c r="A5" s="6" t="s">
        <v>6</v>
      </c>
      <c r="B5" s="5" t="s">
        <v>30</v>
      </c>
      <c r="C5" s="6">
        <v>44</v>
      </c>
      <c r="D5" s="6" t="s">
        <v>23</v>
      </c>
      <c r="E5" s="26">
        <v>49</v>
      </c>
      <c r="F5" s="7"/>
      <c r="G5" s="8">
        <v>0.96875</v>
      </c>
      <c r="H5" s="8"/>
      <c r="I5" s="9">
        <f>G4/G5*100</f>
        <v>98.5663082437276</v>
      </c>
      <c r="J5" s="6"/>
    </row>
    <row r="6" spans="1:10" ht="12.75">
      <c r="A6" s="6" t="s">
        <v>7</v>
      </c>
      <c r="B6" s="11" t="s">
        <v>115</v>
      </c>
      <c r="C6" s="10">
        <v>29</v>
      </c>
      <c r="D6" s="10" t="s">
        <v>23</v>
      </c>
      <c r="E6" s="26">
        <v>29</v>
      </c>
      <c r="F6" s="7"/>
      <c r="G6" s="24">
        <v>0.9826388888888888</v>
      </c>
      <c r="H6" s="8"/>
      <c r="I6" s="9">
        <f>G4/G6*100</f>
        <v>97.1731448763251</v>
      </c>
      <c r="J6" s="6"/>
    </row>
    <row r="7" spans="1:10" ht="12.75">
      <c r="A7" s="6" t="s">
        <v>8</v>
      </c>
      <c r="B7" s="12" t="s">
        <v>51</v>
      </c>
      <c r="C7" s="13">
        <v>41</v>
      </c>
      <c r="D7" s="13" t="s">
        <v>23</v>
      </c>
      <c r="E7" s="26">
        <v>44</v>
      </c>
      <c r="F7" s="7"/>
      <c r="G7" s="8">
        <v>0.9840277777777778</v>
      </c>
      <c r="H7" s="8"/>
      <c r="I7" s="9">
        <f>G4/G7*100</f>
        <v>97.03599153140438</v>
      </c>
      <c r="J7" s="6">
        <v>10</v>
      </c>
    </row>
    <row r="8" spans="1:10" ht="12.75">
      <c r="A8" s="6" t="s">
        <v>9</v>
      </c>
      <c r="B8" s="12" t="s">
        <v>52</v>
      </c>
      <c r="C8" s="13">
        <v>28</v>
      </c>
      <c r="D8" s="13" t="s">
        <v>24</v>
      </c>
      <c r="E8" s="26">
        <v>29</v>
      </c>
      <c r="F8" s="7"/>
      <c r="G8" s="8">
        <v>1.0229166666666667</v>
      </c>
      <c r="H8" s="8"/>
      <c r="I8" s="9">
        <f>G4/G8*100</f>
        <v>93.346911065852</v>
      </c>
      <c r="J8" s="6">
        <v>10</v>
      </c>
    </row>
    <row r="9" spans="1:10" ht="12.75">
      <c r="A9" s="6" t="s">
        <v>10</v>
      </c>
      <c r="B9" s="5" t="s">
        <v>33</v>
      </c>
      <c r="C9" s="6">
        <v>34</v>
      </c>
      <c r="D9" s="6" t="s">
        <v>23</v>
      </c>
      <c r="E9" s="26">
        <v>39</v>
      </c>
      <c r="F9" s="7"/>
      <c r="G9" s="8">
        <v>1.0256944444444445</v>
      </c>
      <c r="H9" s="8"/>
      <c r="I9" s="9">
        <f>G4/G9*100</f>
        <v>93.0941096817874</v>
      </c>
      <c r="J9" s="6">
        <v>10</v>
      </c>
    </row>
    <row r="10" spans="1:10" ht="12.75">
      <c r="A10" s="6" t="s">
        <v>11</v>
      </c>
      <c r="B10" s="5" t="s">
        <v>116</v>
      </c>
      <c r="C10" s="6">
        <v>55</v>
      </c>
      <c r="D10" s="6" t="s">
        <v>23</v>
      </c>
      <c r="E10" s="26">
        <v>59</v>
      </c>
      <c r="F10" s="7"/>
      <c r="G10" s="8">
        <v>1.0361111111111112</v>
      </c>
      <c r="H10" s="8"/>
      <c r="I10" s="9">
        <f>G4/G10*100</f>
        <v>92.15817694369973</v>
      </c>
      <c r="J10" s="6"/>
    </row>
    <row r="11" spans="1:10" ht="12.75">
      <c r="A11" s="6" t="s">
        <v>12</v>
      </c>
      <c r="B11" s="5" t="s">
        <v>43</v>
      </c>
      <c r="C11" s="6">
        <v>43</v>
      </c>
      <c r="D11" s="6" t="s">
        <v>23</v>
      </c>
      <c r="E11" s="26">
        <v>44</v>
      </c>
      <c r="F11" s="7"/>
      <c r="G11" s="8">
        <v>1.0486111111111112</v>
      </c>
      <c r="H11" s="8"/>
      <c r="I11" s="9">
        <f>G4/G11*100</f>
        <v>91.05960264900662</v>
      </c>
      <c r="J11" s="6">
        <v>10</v>
      </c>
    </row>
    <row r="12" spans="1:10" ht="12.75">
      <c r="A12" s="6" t="s">
        <v>13</v>
      </c>
      <c r="B12" s="5" t="s">
        <v>31</v>
      </c>
      <c r="C12" s="6">
        <v>33</v>
      </c>
      <c r="D12" s="6" t="s">
        <v>24</v>
      </c>
      <c r="E12" s="26">
        <v>39</v>
      </c>
      <c r="F12" s="7"/>
      <c r="G12" s="8">
        <v>1.0638888888888889</v>
      </c>
      <c r="H12" s="8"/>
      <c r="I12" s="9">
        <f>G4/G12*100</f>
        <v>89.75195822454309</v>
      </c>
      <c r="J12" s="6"/>
    </row>
    <row r="13" spans="1:10" ht="12.75">
      <c r="A13" s="6" t="s">
        <v>14</v>
      </c>
      <c r="B13" s="12" t="s">
        <v>119</v>
      </c>
      <c r="C13" s="13">
        <v>16</v>
      </c>
      <c r="D13" s="13" t="s">
        <v>24</v>
      </c>
      <c r="E13" s="26">
        <v>18</v>
      </c>
      <c r="F13" s="7"/>
      <c r="G13" s="8">
        <v>1.1020833333333333</v>
      </c>
      <c r="H13" s="8"/>
      <c r="I13" s="9">
        <f>G4/G13*100</f>
        <v>86.64146187775678</v>
      </c>
      <c r="J13" s="6">
        <v>10</v>
      </c>
    </row>
    <row r="14" spans="1:10" ht="12.75">
      <c r="A14" s="6" t="s">
        <v>15</v>
      </c>
      <c r="B14" s="11" t="s">
        <v>145</v>
      </c>
      <c r="C14" s="10">
        <v>47</v>
      </c>
      <c r="D14" s="10" t="s">
        <v>23</v>
      </c>
      <c r="E14" s="27">
        <v>49</v>
      </c>
      <c r="F14" s="7"/>
      <c r="G14" s="8">
        <v>1.1076388888888888</v>
      </c>
      <c r="H14" s="8"/>
      <c r="I14" s="9">
        <f>G4/G14*100</f>
        <v>86.20689655172414</v>
      </c>
      <c r="J14" s="6"/>
    </row>
    <row r="15" spans="1:10" ht="12.75">
      <c r="A15" s="6" t="s">
        <v>16</v>
      </c>
      <c r="B15" s="5" t="s">
        <v>53</v>
      </c>
      <c r="C15" s="6">
        <v>17</v>
      </c>
      <c r="D15" s="6" t="s">
        <v>23</v>
      </c>
      <c r="E15" s="27">
        <v>18</v>
      </c>
      <c r="F15" s="7"/>
      <c r="G15" s="8">
        <v>1.1319444444444444</v>
      </c>
      <c r="H15" s="8"/>
      <c r="I15" s="9">
        <f>G4/G15*100</f>
        <v>84.3558282208589</v>
      </c>
      <c r="J15" s="6"/>
    </row>
    <row r="16" spans="1:10" ht="12.75">
      <c r="A16" s="6" t="s">
        <v>17</v>
      </c>
      <c r="B16" s="12" t="s">
        <v>46</v>
      </c>
      <c r="C16" s="10">
        <v>47</v>
      </c>
      <c r="D16" s="10" t="s">
        <v>23</v>
      </c>
      <c r="E16" s="27">
        <v>49</v>
      </c>
      <c r="F16" s="7"/>
      <c r="G16" s="24">
        <v>1.1534722222222222</v>
      </c>
      <c r="H16" s="8"/>
      <c r="I16" s="9">
        <f>G4/G16*100</f>
        <v>82.78145695364239</v>
      </c>
      <c r="J16" s="6"/>
    </row>
    <row r="17" spans="1:10" ht="12.75">
      <c r="A17" s="6" t="s">
        <v>18</v>
      </c>
      <c r="B17" s="5" t="s">
        <v>32</v>
      </c>
      <c r="C17" s="6">
        <v>49</v>
      </c>
      <c r="D17" s="6" t="s">
        <v>23</v>
      </c>
      <c r="E17" s="27">
        <v>54</v>
      </c>
      <c r="F17" s="7"/>
      <c r="G17" s="8">
        <v>1.1875</v>
      </c>
      <c r="H17" s="8"/>
      <c r="I17" s="9">
        <f>G4/G17*100</f>
        <v>80.40935672514621</v>
      </c>
      <c r="J17" s="6">
        <v>10</v>
      </c>
    </row>
    <row r="18" spans="1:10" ht="12.75">
      <c r="A18" s="6" t="s">
        <v>34</v>
      </c>
      <c r="B18" s="11" t="s">
        <v>49</v>
      </c>
      <c r="C18" s="10">
        <v>41</v>
      </c>
      <c r="D18" s="10" t="s">
        <v>23</v>
      </c>
      <c r="E18" s="26">
        <v>44</v>
      </c>
      <c r="F18" s="7"/>
      <c r="G18" s="8">
        <v>1.2236111111111112</v>
      </c>
      <c r="H18" s="8"/>
      <c r="I18" s="9">
        <f>G4/G18*100</f>
        <v>78.03632236095346</v>
      </c>
      <c r="J18" s="6">
        <v>10</v>
      </c>
    </row>
    <row r="19" spans="1:10" ht="12.75">
      <c r="A19" s="6" t="s">
        <v>35</v>
      </c>
      <c r="B19" s="5" t="s">
        <v>26</v>
      </c>
      <c r="C19" s="6">
        <v>60</v>
      </c>
      <c r="D19" s="6" t="s">
        <v>23</v>
      </c>
      <c r="E19" s="26">
        <v>64</v>
      </c>
      <c r="F19" s="7"/>
      <c r="G19" s="8">
        <v>1.226388888888889</v>
      </c>
      <c r="H19" s="8"/>
      <c r="I19" s="9">
        <f>G4/G19*100</f>
        <v>77.85956964892412</v>
      </c>
      <c r="J19" s="6">
        <v>10</v>
      </c>
    </row>
    <row r="20" spans="1:10" ht="12.75">
      <c r="A20" s="6" t="s">
        <v>19</v>
      </c>
      <c r="B20" s="5" t="s">
        <v>141</v>
      </c>
      <c r="C20" s="6">
        <v>53</v>
      </c>
      <c r="D20" s="6" t="s">
        <v>23</v>
      </c>
      <c r="E20" s="26">
        <v>54</v>
      </c>
      <c r="F20" s="7"/>
      <c r="G20" s="24">
        <v>1.2583333333333333</v>
      </c>
      <c r="H20" s="8"/>
      <c r="I20" s="9">
        <f>G4/G20*100</f>
        <v>75.88300220750553</v>
      </c>
      <c r="J20" s="6"/>
    </row>
    <row r="21" spans="1:10" ht="12.75">
      <c r="A21" s="6" t="s">
        <v>20</v>
      </c>
      <c r="B21" s="30" t="s">
        <v>25</v>
      </c>
      <c r="C21" s="10">
        <v>35</v>
      </c>
      <c r="D21" s="10" t="s">
        <v>24</v>
      </c>
      <c r="E21" s="26">
        <v>39</v>
      </c>
      <c r="F21" s="7"/>
      <c r="G21" s="8">
        <v>1.2666666666666666</v>
      </c>
      <c r="H21" s="8"/>
      <c r="I21" s="9">
        <f>G4/G21*100</f>
        <v>75.38377192982458</v>
      </c>
      <c r="J21" s="6"/>
    </row>
    <row r="22" spans="1:10" ht="12.75">
      <c r="A22" s="6" t="s">
        <v>21</v>
      </c>
      <c r="B22" s="11" t="s">
        <v>27</v>
      </c>
      <c r="C22" s="10">
        <v>49</v>
      </c>
      <c r="D22" s="10" t="s">
        <v>23</v>
      </c>
      <c r="E22" s="27">
        <v>54</v>
      </c>
      <c r="F22" s="7"/>
      <c r="G22" s="24">
        <v>1.332638888888889</v>
      </c>
      <c r="H22" s="8"/>
      <c r="I22" s="9">
        <f>G4/G22*100</f>
        <v>71.6519020323085</v>
      </c>
      <c r="J22" s="6"/>
    </row>
    <row r="23" spans="1:10" ht="12.75">
      <c r="A23" s="6" t="s">
        <v>22</v>
      </c>
      <c r="B23" s="5" t="s">
        <v>146</v>
      </c>
      <c r="C23" s="6" t="s">
        <v>147</v>
      </c>
      <c r="D23" s="6" t="s">
        <v>23</v>
      </c>
      <c r="E23" s="26" t="s">
        <v>147</v>
      </c>
      <c r="F23" s="7"/>
      <c r="G23" s="8">
        <v>1.3444444444444443</v>
      </c>
      <c r="H23" s="8"/>
      <c r="I23" s="9">
        <f>G4/G23*100</f>
        <v>71.02272727272728</v>
      </c>
      <c r="J23" s="6">
        <v>10</v>
      </c>
    </row>
    <row r="24" spans="1:10" ht="12.75">
      <c r="A24" s="6"/>
      <c r="B24" s="5"/>
      <c r="C24" s="6"/>
      <c r="D24" s="6"/>
      <c r="E24" s="26"/>
      <c r="F24" s="7"/>
      <c r="G24" s="8"/>
      <c r="H24" s="8"/>
      <c r="I24" s="9"/>
      <c r="J24" s="10"/>
    </row>
    <row r="25" spans="1:10" ht="12.75">
      <c r="A25" s="6"/>
      <c r="B25" s="5"/>
      <c r="C25" s="6"/>
      <c r="D25" s="6"/>
      <c r="E25" s="26"/>
      <c r="F25" s="7"/>
      <c r="G25" s="8"/>
      <c r="H25" s="8"/>
      <c r="I25" s="9"/>
      <c r="J25" s="10"/>
    </row>
    <row r="26" spans="1:10" ht="12.75">
      <c r="A26" s="6"/>
      <c r="B26" s="5"/>
      <c r="C26" s="6"/>
      <c r="D26" s="6"/>
      <c r="E26" s="26"/>
      <c r="F26" s="7"/>
      <c r="G26" s="8"/>
      <c r="H26" s="8"/>
      <c r="I26" s="9"/>
      <c r="J26" s="10"/>
    </row>
    <row r="27" spans="1:10" ht="12.75">
      <c r="A27" s="6"/>
      <c r="B27" s="5"/>
      <c r="C27" s="6"/>
      <c r="D27" s="6"/>
      <c r="E27" s="26"/>
      <c r="F27" s="7"/>
      <c r="G27" s="8"/>
      <c r="H27" s="8"/>
      <c r="I27" s="9"/>
      <c r="J27" s="6">
        <f>SUM(J4:J23)</f>
        <v>100</v>
      </c>
    </row>
    <row r="28" spans="1:10" ht="12.75">
      <c r="A28" s="6"/>
      <c r="B28" s="11"/>
      <c r="C28" s="10"/>
      <c r="D28" s="10"/>
      <c r="E28" s="26"/>
      <c r="F28" s="7"/>
      <c r="G28" s="8"/>
      <c r="H28" s="8"/>
      <c r="I28" s="9"/>
      <c r="J28" s="6"/>
    </row>
    <row r="29" spans="1:10" ht="12.75">
      <c r="A29" s="6"/>
      <c r="B29" s="5"/>
      <c r="C29" s="6"/>
      <c r="D29" s="6"/>
      <c r="E29" s="26"/>
      <c r="F29" s="7"/>
      <c r="G29" s="8"/>
      <c r="H29" s="8"/>
      <c r="I29" s="9"/>
      <c r="J29" s="31"/>
    </row>
    <row r="30" spans="1:10" ht="12.75">
      <c r="A30" s="31"/>
      <c r="B30" s="22"/>
      <c r="C30" s="6"/>
      <c r="D30" s="6"/>
      <c r="E30" s="26"/>
      <c r="F30" s="7"/>
      <c r="G30" s="8"/>
      <c r="H30" s="8"/>
      <c r="I30" s="9"/>
      <c r="J30" s="32"/>
    </row>
    <row r="31" spans="1:10" ht="12.75">
      <c r="A31" s="31"/>
      <c r="B31" s="5"/>
      <c r="C31" s="6"/>
      <c r="D31" s="6"/>
      <c r="E31" s="26"/>
      <c r="F31" s="7"/>
      <c r="G31" s="8"/>
      <c r="H31" s="8"/>
      <c r="I31" s="9"/>
      <c r="J31" s="6"/>
    </row>
    <row r="32" spans="1:10" ht="12.75">
      <c r="A32" s="6"/>
      <c r="B32" s="11"/>
      <c r="C32" s="10"/>
      <c r="D32" s="10"/>
      <c r="E32" s="26"/>
      <c r="F32" s="7"/>
      <c r="G32" s="8"/>
      <c r="H32" s="8"/>
      <c r="I32" s="9"/>
      <c r="J32" s="6"/>
    </row>
    <row r="33" spans="1:10" ht="12.75">
      <c r="A33" s="6"/>
      <c r="B33" s="30"/>
      <c r="C33" s="10"/>
      <c r="D33" s="10"/>
      <c r="E33" s="26"/>
      <c r="F33" s="7"/>
      <c r="G33" s="8"/>
      <c r="H33" s="8"/>
      <c r="I33" s="9"/>
      <c r="J33" s="6"/>
    </row>
    <row r="34" spans="1:10" ht="12.75">
      <c r="A34" s="6"/>
      <c r="B34" s="5"/>
      <c r="C34" s="6"/>
      <c r="D34" s="6"/>
      <c r="E34" s="26"/>
      <c r="F34" s="7"/>
      <c r="G34" s="24"/>
      <c r="H34" s="8"/>
      <c r="I34" s="9"/>
      <c r="J34" s="6"/>
    </row>
    <row r="35" spans="1:10" ht="12.75">
      <c r="A35" s="6"/>
      <c r="B35" s="5"/>
      <c r="C35" s="6"/>
      <c r="D35" s="6"/>
      <c r="E35" s="27"/>
      <c r="F35" s="7"/>
      <c r="G35" s="8"/>
      <c r="H35" s="8"/>
      <c r="I35" s="9"/>
      <c r="J35" s="6"/>
    </row>
    <row r="36" spans="1:10" ht="12.75">
      <c r="A36" s="6"/>
      <c r="B36" s="5"/>
      <c r="C36" s="6"/>
      <c r="D36" s="6"/>
      <c r="E36" s="26"/>
      <c r="F36" s="7"/>
      <c r="G36" s="24"/>
      <c r="H36" s="8"/>
      <c r="I36" s="9"/>
      <c r="J36" s="6"/>
    </row>
    <row r="37" spans="1:10" ht="12.75">
      <c r="A37" s="6"/>
      <c r="B37" s="30"/>
      <c r="C37" s="10"/>
      <c r="D37" s="10"/>
      <c r="E37" s="26"/>
      <c r="F37" s="7"/>
      <c r="G37" s="8"/>
      <c r="H37" s="8"/>
      <c r="I37" s="9"/>
      <c r="J37" s="6"/>
    </row>
    <row r="38" spans="1:10" ht="12.75">
      <c r="A38" s="6"/>
      <c r="B38" s="11"/>
      <c r="C38" s="10"/>
      <c r="D38" s="10"/>
      <c r="E38" s="27"/>
      <c r="F38" s="7"/>
      <c r="G38" s="24"/>
      <c r="H38" s="8"/>
      <c r="I38" s="9"/>
      <c r="J38" s="10"/>
    </row>
    <row r="39" spans="1:10" ht="12.75">
      <c r="A39" s="6"/>
      <c r="B39" s="11"/>
      <c r="C39" s="10"/>
      <c r="D39" s="10"/>
      <c r="E39" s="27"/>
      <c r="F39" s="7"/>
      <c r="G39" s="24"/>
      <c r="H39" s="8"/>
      <c r="I39" s="9"/>
      <c r="J39" s="10"/>
    </row>
    <row r="40" spans="1:10" ht="12.75">
      <c r="A40" s="6"/>
      <c r="B40" s="5"/>
      <c r="C40" s="6"/>
      <c r="D40" s="6"/>
      <c r="E40" s="26"/>
      <c r="F40" s="7"/>
      <c r="G40" s="8"/>
      <c r="H40" s="8"/>
      <c r="I40" s="9"/>
      <c r="J40" s="6"/>
    </row>
    <row r="41" spans="1:10" ht="12.75">
      <c r="A41" s="10"/>
      <c r="B41" s="5"/>
      <c r="C41" s="6"/>
      <c r="D41" s="6"/>
      <c r="E41" s="26"/>
      <c r="F41" s="7"/>
      <c r="G41" s="24"/>
      <c r="H41" s="8"/>
      <c r="I41" s="9"/>
      <c r="J41" s="6"/>
    </row>
    <row r="42" spans="1:10" ht="12.75">
      <c r="A42" s="39"/>
      <c r="B42" s="34"/>
      <c r="C42" s="33"/>
      <c r="D42" s="33"/>
      <c r="E42" s="35"/>
      <c r="F42" s="36"/>
      <c r="G42" s="25"/>
      <c r="H42" s="37"/>
      <c r="I42" s="38"/>
      <c r="J42" s="33"/>
    </row>
    <row r="43" spans="1:10" ht="12.75">
      <c r="A43" s="39"/>
      <c r="B43" s="14"/>
      <c r="C43" s="15"/>
      <c r="D43" s="15"/>
      <c r="E43" s="35"/>
      <c r="F43" s="36"/>
      <c r="G43" s="25"/>
      <c r="H43" s="37"/>
      <c r="I43" s="38"/>
      <c r="J43" s="33"/>
    </row>
    <row r="44" spans="1:10" ht="12.75">
      <c r="A44" s="28"/>
      <c r="B44" s="14"/>
      <c r="C44" s="15"/>
      <c r="D44" s="15"/>
      <c r="E44" s="29"/>
      <c r="F44" s="16"/>
      <c r="G44" s="25"/>
      <c r="H44" s="37"/>
      <c r="I44" s="38"/>
      <c r="J44" s="33"/>
    </row>
    <row r="45" spans="1:10" ht="12.75">
      <c r="A45" s="1"/>
      <c r="B45" s="14"/>
      <c r="C45" s="15"/>
      <c r="D45" s="15"/>
      <c r="E45" s="18"/>
      <c r="F45" s="16"/>
      <c r="G45" s="17"/>
      <c r="H45" s="19"/>
      <c r="I45" s="20"/>
      <c r="J45" s="33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ht="12.75">
      <c r="J81" s="1"/>
    </row>
    <row r="82" ht="12.75">
      <c r="J82" s="1"/>
    </row>
    <row r="83" ht="12.75">
      <c r="J83" s="1"/>
    </row>
  </sheetData>
  <sheetProtection/>
  <mergeCells count="7">
    <mergeCell ref="A1:J1"/>
    <mergeCell ref="A2:A3"/>
    <mergeCell ref="B2:B3"/>
    <mergeCell ref="C2:F2"/>
    <mergeCell ref="G2:H2"/>
    <mergeCell ref="I2:I3"/>
    <mergeCell ref="J2:J3"/>
  </mergeCells>
  <printOptions horizontalCentered="1"/>
  <pageMargins left="0.984251968503937" right="0.984251968503937" top="0.984251968503937" bottom="0.984251968503937" header="0.5905511811023623" footer="0.5905511811023623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3.28125" style="0" customWidth="1"/>
    <col min="3" max="3" width="17.57421875" style="0" customWidth="1"/>
    <col min="7" max="7" width="15.8515625" style="0" customWidth="1"/>
    <col min="9" max="9" width="12.00390625" style="0" customWidth="1"/>
  </cols>
  <sheetData>
    <row r="1" spans="1:9" ht="60" customHeight="1">
      <c r="A1" s="86" t="s">
        <v>142</v>
      </c>
      <c r="B1" s="87"/>
      <c r="C1" s="87"/>
      <c r="D1" s="87"/>
      <c r="E1" s="87"/>
      <c r="F1" s="87"/>
      <c r="G1" s="87"/>
      <c r="H1" s="87"/>
      <c r="I1" s="88"/>
    </row>
    <row r="2" spans="1:9" ht="12.75">
      <c r="A2" s="89" t="s">
        <v>28</v>
      </c>
      <c r="B2" s="85" t="s">
        <v>112</v>
      </c>
      <c r="C2" s="83" t="s">
        <v>113</v>
      </c>
      <c r="D2" s="85"/>
      <c r="E2" s="85"/>
      <c r="F2" s="85"/>
      <c r="G2" s="3" t="s">
        <v>3</v>
      </c>
      <c r="H2" s="85" t="s">
        <v>4</v>
      </c>
      <c r="I2" s="85" t="s">
        <v>47</v>
      </c>
    </row>
    <row r="3" spans="1:9" ht="12.75">
      <c r="A3" s="89"/>
      <c r="B3" s="85"/>
      <c r="C3" s="84"/>
      <c r="D3" s="3" t="s">
        <v>1</v>
      </c>
      <c r="E3" s="3"/>
      <c r="F3" s="3" t="s">
        <v>40</v>
      </c>
      <c r="G3" s="3" t="s">
        <v>2</v>
      </c>
      <c r="H3" s="85"/>
      <c r="I3" s="85"/>
    </row>
    <row r="4" spans="1:9" ht="12.75">
      <c r="A4" s="2">
        <v>1</v>
      </c>
      <c r="B4" s="49" t="s">
        <v>108</v>
      </c>
      <c r="C4" s="49" t="s">
        <v>122</v>
      </c>
      <c r="D4" s="52">
        <f>2009-1965</f>
        <v>44</v>
      </c>
      <c r="E4" s="55" t="s">
        <v>23</v>
      </c>
      <c r="F4" s="53">
        <v>49</v>
      </c>
      <c r="G4" s="43">
        <v>0.011273148148148148</v>
      </c>
      <c r="H4" s="54">
        <v>100</v>
      </c>
      <c r="I4" s="2"/>
    </row>
    <row r="5" spans="1:9" ht="12.75">
      <c r="A5" s="2">
        <v>2</v>
      </c>
      <c r="B5" s="49" t="s">
        <v>60</v>
      </c>
      <c r="C5" s="49" t="s">
        <v>61</v>
      </c>
      <c r="D5" s="49">
        <f>2009-1981</f>
        <v>28</v>
      </c>
      <c r="E5" s="55" t="s">
        <v>24</v>
      </c>
      <c r="F5" s="53">
        <v>29</v>
      </c>
      <c r="G5" s="43">
        <v>0.012569444444444446</v>
      </c>
      <c r="H5" s="54">
        <f aca="true" t="shared" si="0" ref="H5:H12">$G$4/G5*100</f>
        <v>89.68692449355432</v>
      </c>
      <c r="I5" s="2"/>
    </row>
    <row r="6" spans="1:9" ht="12.75">
      <c r="A6" s="2">
        <v>3</v>
      </c>
      <c r="B6" s="49" t="s">
        <v>64</v>
      </c>
      <c r="C6" s="49" t="s">
        <v>65</v>
      </c>
      <c r="D6" s="49">
        <f>2009-1972</f>
        <v>37</v>
      </c>
      <c r="E6" s="55" t="s">
        <v>23</v>
      </c>
      <c r="F6" s="53">
        <v>39</v>
      </c>
      <c r="G6" s="43">
        <v>0.01269675925925926</v>
      </c>
      <c r="H6" s="54">
        <f t="shared" si="0"/>
        <v>88.78760255241568</v>
      </c>
      <c r="I6" s="2"/>
    </row>
    <row r="7" spans="1:9" ht="12.75">
      <c r="A7" s="2">
        <v>4</v>
      </c>
      <c r="B7" s="49" t="s">
        <v>82</v>
      </c>
      <c r="C7" s="49" t="s">
        <v>83</v>
      </c>
      <c r="D7" s="49">
        <f>2009-1961</f>
        <v>48</v>
      </c>
      <c r="E7" s="55" t="s">
        <v>23</v>
      </c>
      <c r="F7" s="53">
        <v>49</v>
      </c>
      <c r="G7" s="43">
        <v>0.013379629629629628</v>
      </c>
      <c r="H7" s="54">
        <f t="shared" si="0"/>
        <v>84.25605536332182</v>
      </c>
      <c r="I7" s="2"/>
    </row>
    <row r="8" spans="1:9" ht="12.75">
      <c r="A8" s="2">
        <v>5</v>
      </c>
      <c r="B8" s="49" t="s">
        <v>72</v>
      </c>
      <c r="C8" s="49" t="s">
        <v>73</v>
      </c>
      <c r="D8" s="49">
        <f>2009-1962</f>
        <v>47</v>
      </c>
      <c r="E8" s="55" t="s">
        <v>23</v>
      </c>
      <c r="F8" s="53">
        <v>49</v>
      </c>
      <c r="G8" s="43">
        <v>0.013784722222222224</v>
      </c>
      <c r="H8" s="54">
        <f t="shared" si="0"/>
        <v>81.78001679261125</v>
      </c>
      <c r="I8" s="2"/>
    </row>
    <row r="9" spans="1:9" ht="12.75">
      <c r="A9" s="2">
        <v>6</v>
      </c>
      <c r="B9" s="49" t="s">
        <v>95</v>
      </c>
      <c r="C9" s="49" t="s">
        <v>96</v>
      </c>
      <c r="D9" s="49">
        <f>2009-1962</f>
        <v>47</v>
      </c>
      <c r="E9" s="55" t="s">
        <v>24</v>
      </c>
      <c r="F9" s="53">
        <v>49</v>
      </c>
      <c r="G9" s="43">
        <v>0.014398148148148148</v>
      </c>
      <c r="H9" s="54">
        <f t="shared" si="0"/>
        <v>78.29581993569133</v>
      </c>
      <c r="I9" s="2"/>
    </row>
    <row r="10" spans="1:9" ht="12.75">
      <c r="A10" s="2">
        <v>7</v>
      </c>
      <c r="B10" s="49" t="s">
        <v>108</v>
      </c>
      <c r="C10" s="49" t="s">
        <v>111</v>
      </c>
      <c r="D10" s="49">
        <f>2009-1971</f>
        <v>38</v>
      </c>
      <c r="E10" s="55" t="s">
        <v>23</v>
      </c>
      <c r="F10" s="53">
        <v>39</v>
      </c>
      <c r="G10" s="43">
        <v>0.014537037037037038</v>
      </c>
      <c r="H10" s="54">
        <f t="shared" si="0"/>
        <v>77.54777070063695</v>
      </c>
      <c r="I10" s="2"/>
    </row>
    <row r="11" spans="1:9" ht="12.75">
      <c r="A11" s="2">
        <v>8</v>
      </c>
      <c r="B11" s="49" t="s">
        <v>97</v>
      </c>
      <c r="C11" s="49" t="s">
        <v>98</v>
      </c>
      <c r="D11" s="49">
        <f>2009-1976</f>
        <v>33</v>
      </c>
      <c r="E11" s="55" t="s">
        <v>23</v>
      </c>
      <c r="F11" s="53">
        <v>39</v>
      </c>
      <c r="G11" s="43">
        <v>0.01513888888888889</v>
      </c>
      <c r="H11" s="54">
        <f t="shared" si="0"/>
        <v>74.46483180428135</v>
      </c>
      <c r="I11" s="2"/>
    </row>
    <row r="12" spans="1:9" ht="12.75">
      <c r="A12" s="2">
        <v>9</v>
      </c>
      <c r="B12" s="49" t="s">
        <v>108</v>
      </c>
      <c r="C12" s="49" t="s">
        <v>109</v>
      </c>
      <c r="D12" s="49">
        <f>2009-1941</f>
        <v>68</v>
      </c>
      <c r="E12" s="55" t="s">
        <v>23</v>
      </c>
      <c r="F12" s="53">
        <v>69</v>
      </c>
      <c r="G12" s="43">
        <v>0.018287037037037036</v>
      </c>
      <c r="H12" s="54">
        <f t="shared" si="0"/>
        <v>61.64556962025317</v>
      </c>
      <c r="I12" s="2"/>
    </row>
    <row r="13" spans="4:8" ht="12.75">
      <c r="D13" s="42"/>
      <c r="E13" s="42"/>
      <c r="F13" s="42"/>
      <c r="G13" s="50"/>
      <c r="H13" s="44"/>
    </row>
    <row r="14" spans="4:8" ht="12.75">
      <c r="D14" s="42"/>
      <c r="E14" s="42"/>
      <c r="F14" s="42"/>
      <c r="G14" s="50"/>
      <c r="H14" s="44"/>
    </row>
    <row r="15" spans="4:8" ht="12.75">
      <c r="D15" s="42"/>
      <c r="E15" s="42"/>
      <c r="F15" s="42"/>
      <c r="G15" s="50"/>
      <c r="H15" s="44"/>
    </row>
    <row r="16" spans="4:8" ht="12.75">
      <c r="D16" s="42"/>
      <c r="E16" s="42"/>
      <c r="F16" s="42"/>
      <c r="G16" s="50"/>
      <c r="H16" s="44"/>
    </row>
    <row r="17" spans="4:8" ht="12.75">
      <c r="D17" s="42"/>
      <c r="E17" s="42"/>
      <c r="F17" s="42"/>
      <c r="G17" s="50"/>
      <c r="H17" s="44"/>
    </row>
    <row r="18" spans="4:8" ht="12.75">
      <c r="D18" s="42"/>
      <c r="E18" s="42"/>
      <c r="F18" s="42"/>
      <c r="G18" s="50"/>
      <c r="H18" s="44"/>
    </row>
    <row r="19" spans="4:8" ht="12.75">
      <c r="D19" s="42"/>
      <c r="E19" s="42"/>
      <c r="F19" s="42"/>
      <c r="G19" s="50"/>
      <c r="H19" s="44"/>
    </row>
    <row r="20" spans="4:8" ht="12.75">
      <c r="D20" s="42"/>
      <c r="E20" s="42"/>
      <c r="F20" s="42"/>
      <c r="G20" s="50"/>
      <c r="H20" s="44"/>
    </row>
    <row r="21" spans="4:8" ht="12.75">
      <c r="D21" s="42"/>
      <c r="E21" s="42"/>
      <c r="F21" s="42"/>
      <c r="G21" s="50"/>
      <c r="H21" s="44"/>
    </row>
    <row r="22" spans="4:8" ht="12.75">
      <c r="D22" s="42"/>
      <c r="E22" s="42"/>
      <c r="F22" s="42"/>
      <c r="G22" s="51"/>
      <c r="H22" s="44"/>
    </row>
    <row r="23" spans="4:8" ht="12.75">
      <c r="D23" s="42"/>
      <c r="E23" s="42"/>
      <c r="F23" s="42"/>
      <c r="G23" s="50"/>
      <c r="H23" s="44"/>
    </row>
    <row r="24" spans="4:8" ht="12.75">
      <c r="D24" s="42"/>
      <c r="E24" s="42"/>
      <c r="F24" s="42"/>
      <c r="G24" s="50"/>
      <c r="H24" s="44"/>
    </row>
    <row r="25" spans="4:8" ht="12.75">
      <c r="D25" s="42"/>
      <c r="E25" s="42"/>
      <c r="F25" s="42"/>
      <c r="G25" s="50"/>
      <c r="H25" s="44"/>
    </row>
    <row r="26" spans="4:8" ht="12.75">
      <c r="D26" s="42"/>
      <c r="E26" s="42"/>
      <c r="F26" s="42"/>
      <c r="G26" s="50"/>
      <c r="H26" s="44"/>
    </row>
    <row r="27" spans="4:8" ht="12.75">
      <c r="D27" s="42"/>
      <c r="E27" s="42"/>
      <c r="F27" s="42"/>
      <c r="G27" s="50"/>
      <c r="H27" s="44"/>
    </row>
    <row r="28" spans="4:8" ht="12.75">
      <c r="D28" s="42"/>
      <c r="E28" s="42"/>
      <c r="F28" s="42"/>
      <c r="G28" s="50"/>
      <c r="H28" s="44"/>
    </row>
    <row r="29" spans="4:8" ht="12.75">
      <c r="D29" s="42"/>
      <c r="E29" s="42"/>
      <c r="F29" s="42"/>
      <c r="G29" s="50"/>
      <c r="H29" s="44"/>
    </row>
    <row r="30" spans="4:8" ht="12.75">
      <c r="D30" s="42"/>
      <c r="E30" s="42"/>
      <c r="F30" s="42"/>
      <c r="G30" s="50"/>
      <c r="H30" s="44"/>
    </row>
    <row r="31" spans="4:8" ht="12.75">
      <c r="D31" s="42"/>
      <c r="E31" s="42"/>
      <c r="F31" s="42"/>
      <c r="G31" s="50"/>
      <c r="H31" s="44"/>
    </row>
    <row r="32" spans="4:8" ht="12.75">
      <c r="D32" s="42"/>
      <c r="E32" s="42"/>
      <c r="F32" s="42"/>
      <c r="G32" s="50"/>
      <c r="H32" s="44"/>
    </row>
    <row r="33" spans="4:8" ht="12.75">
      <c r="D33" s="42"/>
      <c r="E33" s="42"/>
      <c r="F33" s="42"/>
      <c r="G33" s="50"/>
      <c r="H33" s="44"/>
    </row>
    <row r="34" spans="4:8" ht="12.75">
      <c r="D34" s="42"/>
      <c r="E34" s="42"/>
      <c r="G34" s="51"/>
      <c r="H34" s="44"/>
    </row>
    <row r="35" spans="4:8" ht="12.75">
      <c r="D35" s="42"/>
      <c r="E35" s="42"/>
      <c r="F35" s="42"/>
      <c r="G35" s="50"/>
      <c r="H35" s="44"/>
    </row>
    <row r="36" spans="4:8" ht="12.75">
      <c r="D36" s="42"/>
      <c r="E36" s="42"/>
      <c r="F36" s="42"/>
      <c r="G36" s="50"/>
      <c r="H36" s="44"/>
    </row>
    <row r="37" spans="4:8" ht="12.75">
      <c r="D37" s="42"/>
      <c r="E37" s="42"/>
      <c r="F37" s="42"/>
      <c r="G37" s="50"/>
      <c r="H37" s="44"/>
    </row>
    <row r="38" spans="4:8" ht="12.75">
      <c r="D38" s="42"/>
      <c r="E38" s="42"/>
      <c r="F38" s="42"/>
      <c r="G38" s="50"/>
      <c r="H38" s="44"/>
    </row>
    <row r="39" spans="4:8" ht="12.75">
      <c r="D39" s="42"/>
      <c r="E39" s="42"/>
      <c r="F39" s="42"/>
      <c r="G39" s="50"/>
      <c r="H39" s="44"/>
    </row>
    <row r="40" spans="4:8" ht="12.75">
      <c r="D40" s="42"/>
      <c r="E40" s="42"/>
      <c r="F40" s="42"/>
      <c r="G40" s="50"/>
      <c r="H40" s="44"/>
    </row>
    <row r="41" spans="4:8" ht="12.75">
      <c r="D41" s="42"/>
      <c r="E41" s="42"/>
      <c r="F41" s="42"/>
      <c r="G41" s="50"/>
      <c r="H41" s="44"/>
    </row>
    <row r="42" spans="4:8" ht="12.75">
      <c r="D42" s="42"/>
      <c r="E42" s="42"/>
      <c r="F42" s="42"/>
      <c r="G42" s="50"/>
      <c r="H42" s="44"/>
    </row>
    <row r="43" spans="4:8" ht="12.75">
      <c r="D43" s="42"/>
      <c r="E43" s="42"/>
      <c r="F43" s="42"/>
      <c r="G43" s="50"/>
      <c r="H43" s="44"/>
    </row>
    <row r="44" spans="4:8" ht="12.75">
      <c r="D44" s="42"/>
      <c r="E44" s="42"/>
      <c r="F44" s="42"/>
      <c r="G44" s="50"/>
      <c r="H44" s="44"/>
    </row>
  </sheetData>
  <sheetProtection/>
  <mergeCells count="7">
    <mergeCell ref="A1:I1"/>
    <mergeCell ref="A2:A3"/>
    <mergeCell ref="B2:B3"/>
    <mergeCell ref="D2:F2"/>
    <mergeCell ref="H2:H3"/>
    <mergeCell ref="I2:I3"/>
    <mergeCell ref="C2:C3"/>
  </mergeCells>
  <printOptions/>
  <pageMargins left="0.75" right="0.75" top="1" bottom="1" header="0.5" footer="0.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8" sqref="A18"/>
    </sheetView>
  </sheetViews>
  <sheetFormatPr defaultColWidth="9.140625" defaultRowHeight="12.75"/>
  <cols>
    <col min="2" max="2" width="13.28125" style="0" customWidth="1"/>
    <col min="3" max="3" width="17.57421875" style="0" customWidth="1"/>
    <col min="7" max="7" width="15.8515625" style="0" customWidth="1"/>
    <col min="9" max="9" width="12.00390625" style="0" customWidth="1"/>
  </cols>
  <sheetData>
    <row r="1" spans="1:9" ht="60" customHeight="1">
      <c r="A1" s="86" t="s">
        <v>143</v>
      </c>
      <c r="B1" s="87"/>
      <c r="C1" s="87"/>
      <c r="D1" s="87"/>
      <c r="E1" s="87"/>
      <c r="F1" s="87"/>
      <c r="G1" s="87"/>
      <c r="H1" s="87"/>
      <c r="I1" s="88"/>
    </row>
    <row r="2" spans="1:9" ht="12.75">
      <c r="A2" s="89" t="s">
        <v>28</v>
      </c>
      <c r="B2" s="85" t="s">
        <v>112</v>
      </c>
      <c r="C2" s="83" t="s">
        <v>113</v>
      </c>
      <c r="D2" s="85"/>
      <c r="E2" s="85"/>
      <c r="F2" s="85"/>
      <c r="G2" s="3" t="s">
        <v>3</v>
      </c>
      <c r="H2" s="85" t="s">
        <v>4</v>
      </c>
      <c r="I2" s="85" t="s">
        <v>47</v>
      </c>
    </row>
    <row r="3" spans="1:9" ht="12.75">
      <c r="A3" s="89"/>
      <c r="B3" s="85"/>
      <c r="C3" s="84"/>
      <c r="D3" s="3" t="s">
        <v>1</v>
      </c>
      <c r="E3" s="3"/>
      <c r="F3" s="3" t="s">
        <v>40</v>
      </c>
      <c r="G3" s="3" t="s">
        <v>2</v>
      </c>
      <c r="H3" s="85"/>
      <c r="I3" s="85"/>
    </row>
    <row r="4" spans="1:8" ht="12.75">
      <c r="A4">
        <v>1</v>
      </c>
      <c r="B4" t="s">
        <v>121</v>
      </c>
      <c r="C4" t="s">
        <v>122</v>
      </c>
      <c r="D4" s="42">
        <v>44</v>
      </c>
      <c r="E4" s="42" t="s">
        <v>23</v>
      </c>
      <c r="F4" s="42"/>
      <c r="G4" s="43">
        <v>0.014166666666666666</v>
      </c>
      <c r="H4" s="44">
        <v>100</v>
      </c>
    </row>
    <row r="5" spans="1:8" ht="12.75">
      <c r="A5">
        <v>2</v>
      </c>
      <c r="B5" t="s">
        <v>54</v>
      </c>
      <c r="C5" t="s">
        <v>55</v>
      </c>
      <c r="D5" s="42">
        <v>27</v>
      </c>
      <c r="E5" s="42" t="s">
        <v>23</v>
      </c>
      <c r="F5" s="42"/>
      <c r="G5" s="43">
        <v>0.014305555555555557</v>
      </c>
      <c r="H5" s="44">
        <f aca="true" t="shared" si="0" ref="H5:H37">$G$4/G5*100</f>
        <v>99.0291262135922</v>
      </c>
    </row>
    <row r="6" spans="1:8" ht="12.75">
      <c r="A6">
        <v>3</v>
      </c>
      <c r="B6" t="s">
        <v>123</v>
      </c>
      <c r="C6" t="s">
        <v>124</v>
      </c>
      <c r="D6" s="42">
        <v>41</v>
      </c>
      <c r="E6" s="42" t="s">
        <v>23</v>
      </c>
      <c r="F6" s="42"/>
      <c r="G6" s="43">
        <v>0.014363425925925925</v>
      </c>
      <c r="H6" s="44">
        <f t="shared" si="0"/>
        <v>98.63013698630137</v>
      </c>
    </row>
    <row r="7" spans="1:8" ht="12.75">
      <c r="A7">
        <v>4</v>
      </c>
      <c r="B7" t="s">
        <v>101</v>
      </c>
      <c r="C7" t="s">
        <v>125</v>
      </c>
      <c r="D7" s="42">
        <v>25</v>
      </c>
      <c r="E7" s="42" t="s">
        <v>23</v>
      </c>
      <c r="F7" s="42"/>
      <c r="G7" s="45">
        <v>0.014583333333333332</v>
      </c>
      <c r="H7" s="44">
        <f t="shared" si="0"/>
        <v>97.14285714285715</v>
      </c>
    </row>
    <row r="8" spans="1:8" ht="12.75">
      <c r="A8">
        <v>5</v>
      </c>
      <c r="B8" t="s">
        <v>56</v>
      </c>
      <c r="C8" t="s">
        <v>57</v>
      </c>
      <c r="D8" s="42">
        <v>36</v>
      </c>
      <c r="E8" s="42" t="s">
        <v>23</v>
      </c>
      <c r="F8" s="42"/>
      <c r="G8" s="43">
        <v>0.014652777777777778</v>
      </c>
      <c r="H8" s="44">
        <f t="shared" si="0"/>
        <v>96.6824644549763</v>
      </c>
    </row>
    <row r="9" spans="1:8" ht="12.75">
      <c r="A9">
        <v>6</v>
      </c>
      <c r="B9" t="s">
        <v>60</v>
      </c>
      <c r="C9" t="s">
        <v>61</v>
      </c>
      <c r="D9" s="42">
        <v>28</v>
      </c>
      <c r="E9" s="42" t="s">
        <v>24</v>
      </c>
      <c r="F9" s="42"/>
      <c r="G9" s="43">
        <v>0.015590277777777778</v>
      </c>
      <c r="H9" s="44">
        <f t="shared" si="0"/>
        <v>90.8685968819599</v>
      </c>
    </row>
    <row r="10" spans="1:8" ht="12.75">
      <c r="A10">
        <v>7</v>
      </c>
      <c r="B10" t="s">
        <v>66</v>
      </c>
      <c r="C10" t="s">
        <v>67</v>
      </c>
      <c r="D10" s="42">
        <v>17</v>
      </c>
      <c r="E10" s="42" t="s">
        <v>23</v>
      </c>
      <c r="F10" s="42"/>
      <c r="G10" s="43">
        <v>0.015694444444444445</v>
      </c>
      <c r="H10" s="44">
        <f t="shared" si="0"/>
        <v>90.2654867256637</v>
      </c>
    </row>
    <row r="11" spans="1:8" ht="12.75">
      <c r="A11">
        <v>8</v>
      </c>
      <c r="B11" t="s">
        <v>62</v>
      </c>
      <c r="C11" t="s">
        <v>63</v>
      </c>
      <c r="D11" s="42">
        <v>33</v>
      </c>
      <c r="E11" s="42" t="s">
        <v>23</v>
      </c>
      <c r="F11" s="42"/>
      <c r="G11" s="43">
        <v>0.01570601851851852</v>
      </c>
      <c r="H11" s="44">
        <f t="shared" si="0"/>
        <v>90.19896831245394</v>
      </c>
    </row>
    <row r="12" spans="1:8" ht="12.75">
      <c r="A12">
        <v>9</v>
      </c>
      <c r="B12" t="s">
        <v>70</v>
      </c>
      <c r="C12" t="s">
        <v>71</v>
      </c>
      <c r="D12" s="42">
        <v>55</v>
      </c>
      <c r="E12" s="42" t="s">
        <v>23</v>
      </c>
      <c r="F12" s="42"/>
      <c r="G12" s="43">
        <v>0.015717592592592592</v>
      </c>
      <c r="H12" s="44">
        <f t="shared" si="0"/>
        <v>90.13254786450663</v>
      </c>
    </row>
    <row r="13" spans="1:8" ht="12.75">
      <c r="A13">
        <v>10</v>
      </c>
      <c r="B13" t="s">
        <v>68</v>
      </c>
      <c r="C13" t="s">
        <v>69</v>
      </c>
      <c r="D13" s="42">
        <v>43</v>
      </c>
      <c r="E13" s="42" t="s">
        <v>23</v>
      </c>
      <c r="F13" s="42"/>
      <c r="G13" s="43">
        <v>0.01579861111111111</v>
      </c>
      <c r="H13" s="44">
        <f t="shared" si="0"/>
        <v>89.67032967032968</v>
      </c>
    </row>
    <row r="14" spans="1:8" ht="12.75">
      <c r="A14">
        <v>11</v>
      </c>
      <c r="B14" t="s">
        <v>58</v>
      </c>
      <c r="C14" t="s">
        <v>59</v>
      </c>
      <c r="D14" s="42">
        <v>37</v>
      </c>
      <c r="E14" s="42" t="s">
        <v>23</v>
      </c>
      <c r="F14" s="42"/>
      <c r="G14" s="43">
        <v>0.015972222222222224</v>
      </c>
      <c r="H14" s="44">
        <f t="shared" si="0"/>
        <v>88.69565217391303</v>
      </c>
    </row>
    <row r="15" spans="1:8" ht="12.75">
      <c r="A15">
        <v>12</v>
      </c>
      <c r="B15" t="s">
        <v>78</v>
      </c>
      <c r="C15" t="s">
        <v>79</v>
      </c>
      <c r="D15" s="42">
        <v>57</v>
      </c>
      <c r="E15" s="42" t="s">
        <v>23</v>
      </c>
      <c r="F15" s="42"/>
      <c r="G15" s="43">
        <v>0.016180555555555556</v>
      </c>
      <c r="H15" s="44">
        <f t="shared" si="0"/>
        <v>87.55364806866952</v>
      </c>
    </row>
    <row r="16" spans="1:8" ht="12.75">
      <c r="A16">
        <v>13</v>
      </c>
      <c r="B16" t="s">
        <v>82</v>
      </c>
      <c r="C16" t="s">
        <v>83</v>
      </c>
      <c r="D16" s="42">
        <v>48</v>
      </c>
      <c r="E16" s="42" t="s">
        <v>23</v>
      </c>
      <c r="F16" s="42"/>
      <c r="G16" s="43">
        <v>0.016261574074074074</v>
      </c>
      <c r="H16" s="44">
        <f t="shared" si="0"/>
        <v>87.11743772241992</v>
      </c>
    </row>
    <row r="17" spans="1:8" ht="12.75">
      <c r="A17">
        <v>14</v>
      </c>
      <c r="B17" t="s">
        <v>72</v>
      </c>
      <c r="C17" t="s">
        <v>73</v>
      </c>
      <c r="D17" s="42">
        <v>47</v>
      </c>
      <c r="E17" s="42" t="s">
        <v>23</v>
      </c>
      <c r="F17" s="42"/>
      <c r="G17" s="43">
        <v>0.016319444444444445</v>
      </c>
      <c r="H17" s="44">
        <f t="shared" si="0"/>
        <v>86.80851063829786</v>
      </c>
    </row>
    <row r="18" spans="1:8" ht="12.75">
      <c r="A18">
        <v>15</v>
      </c>
      <c r="B18" t="s">
        <v>76</v>
      </c>
      <c r="C18" t="s">
        <v>77</v>
      </c>
      <c r="D18" s="42">
        <v>50</v>
      </c>
      <c r="E18" s="42" t="s">
        <v>23</v>
      </c>
      <c r="F18" s="42"/>
      <c r="G18" s="43">
        <v>0.01633101851851852</v>
      </c>
      <c r="H18" s="44">
        <f t="shared" si="0"/>
        <v>86.74698795180721</v>
      </c>
    </row>
    <row r="19" spans="1:8" ht="12.75">
      <c r="A19">
        <v>16</v>
      </c>
      <c r="B19" t="s">
        <v>80</v>
      </c>
      <c r="C19" t="s">
        <v>81</v>
      </c>
      <c r="D19" s="42">
        <v>18</v>
      </c>
      <c r="E19" s="42" t="s">
        <v>23</v>
      </c>
      <c r="F19" s="42"/>
      <c r="G19" s="43">
        <v>0.016574074074074074</v>
      </c>
      <c r="H19" s="44">
        <f t="shared" si="0"/>
        <v>85.47486033519553</v>
      </c>
    </row>
    <row r="20" spans="1:8" ht="12.75">
      <c r="A20">
        <v>17</v>
      </c>
      <c r="B20" t="s">
        <v>84</v>
      </c>
      <c r="C20" t="s">
        <v>85</v>
      </c>
      <c r="D20" s="42">
        <v>34</v>
      </c>
      <c r="E20" s="42" t="s">
        <v>23</v>
      </c>
      <c r="F20" s="42"/>
      <c r="G20" s="43">
        <v>0.01695601851851852</v>
      </c>
      <c r="H20" s="44">
        <f t="shared" si="0"/>
        <v>83.54948805460751</v>
      </c>
    </row>
    <row r="21" spans="1:8" ht="12.75">
      <c r="A21">
        <v>18</v>
      </c>
      <c r="B21" t="s">
        <v>74</v>
      </c>
      <c r="C21" t="s">
        <v>75</v>
      </c>
      <c r="D21" s="42">
        <v>49</v>
      </c>
      <c r="E21" s="42" t="s">
        <v>23</v>
      </c>
      <c r="F21" s="42"/>
      <c r="G21" s="43">
        <v>0.01707175925925926</v>
      </c>
      <c r="H21" s="44">
        <f t="shared" si="0"/>
        <v>82.98305084745763</v>
      </c>
    </row>
    <row r="22" spans="1:8" ht="12.75">
      <c r="A22">
        <v>19</v>
      </c>
      <c r="B22" t="s">
        <v>86</v>
      </c>
      <c r="C22" t="s">
        <v>87</v>
      </c>
      <c r="D22" s="42">
        <v>41</v>
      </c>
      <c r="E22" s="42" t="s">
        <v>23</v>
      </c>
      <c r="F22" s="42"/>
      <c r="G22" s="43">
        <v>0.017326388888888888</v>
      </c>
      <c r="H22" s="44">
        <f t="shared" si="0"/>
        <v>81.76352705410822</v>
      </c>
    </row>
    <row r="23" spans="1:8" ht="12.75">
      <c r="A23">
        <v>20</v>
      </c>
      <c r="B23" t="s">
        <v>99</v>
      </c>
      <c r="C23" t="s">
        <v>77</v>
      </c>
      <c r="D23" s="42">
        <v>16</v>
      </c>
      <c r="E23" s="42" t="s">
        <v>24</v>
      </c>
      <c r="F23" s="42"/>
      <c r="G23" s="43">
        <v>0.017881944444444443</v>
      </c>
      <c r="H23" s="44">
        <f t="shared" si="0"/>
        <v>79.2233009708738</v>
      </c>
    </row>
    <row r="24" spans="1:8" ht="12.75">
      <c r="A24">
        <v>21</v>
      </c>
      <c r="B24" t="s">
        <v>88</v>
      </c>
      <c r="C24" t="s">
        <v>89</v>
      </c>
      <c r="D24" s="42">
        <v>57</v>
      </c>
      <c r="E24" s="42" t="s">
        <v>23</v>
      </c>
      <c r="F24" s="42"/>
      <c r="G24" s="43">
        <v>0.018020833333333333</v>
      </c>
      <c r="H24" s="44">
        <f t="shared" si="0"/>
        <v>78.61271676300578</v>
      </c>
    </row>
    <row r="25" spans="1:8" ht="12.75">
      <c r="A25">
        <v>22</v>
      </c>
      <c r="B25" t="s">
        <v>93</v>
      </c>
      <c r="C25" t="s">
        <v>94</v>
      </c>
      <c r="D25" s="42">
        <v>55</v>
      </c>
      <c r="E25" s="42" t="s">
        <v>23</v>
      </c>
      <c r="F25" s="42"/>
      <c r="G25" s="43">
        <v>0.018032407407407407</v>
      </c>
      <c r="H25" s="44">
        <f t="shared" si="0"/>
        <v>78.5622593068036</v>
      </c>
    </row>
    <row r="26" spans="1:8" ht="12.75">
      <c r="A26">
        <v>23</v>
      </c>
      <c r="B26" t="s">
        <v>126</v>
      </c>
      <c r="C26" t="s">
        <v>127</v>
      </c>
      <c r="D26" s="42">
        <v>49</v>
      </c>
      <c r="E26" s="42" t="s">
        <v>23</v>
      </c>
      <c r="F26" s="42"/>
      <c r="G26" s="43">
        <v>0.018287037037037036</v>
      </c>
      <c r="H26" s="44">
        <f t="shared" si="0"/>
        <v>77.46835443037975</v>
      </c>
    </row>
    <row r="27" spans="1:8" ht="12.75">
      <c r="A27">
        <v>24</v>
      </c>
      <c r="B27" t="s">
        <v>91</v>
      </c>
      <c r="C27" t="s">
        <v>92</v>
      </c>
      <c r="D27" s="42">
        <v>16</v>
      </c>
      <c r="E27" s="42" t="s">
        <v>23</v>
      </c>
      <c r="F27" s="42"/>
      <c r="G27" s="43">
        <v>0.01832175925925926</v>
      </c>
      <c r="H27" s="44">
        <f t="shared" si="0"/>
        <v>77.32154137713202</v>
      </c>
    </row>
    <row r="28" spans="1:8" ht="12.75">
      <c r="A28">
        <v>25</v>
      </c>
      <c r="B28" t="s">
        <v>128</v>
      </c>
      <c r="C28" t="s">
        <v>129</v>
      </c>
      <c r="D28" s="42">
        <v>54</v>
      </c>
      <c r="E28" s="42" t="s">
        <v>23</v>
      </c>
      <c r="F28" s="42"/>
      <c r="G28" s="43">
        <v>0.018379629629629628</v>
      </c>
      <c r="H28" s="44">
        <f t="shared" si="0"/>
        <v>77.07808564231739</v>
      </c>
    </row>
    <row r="29" spans="1:8" ht="12.75">
      <c r="A29">
        <v>26</v>
      </c>
      <c r="B29" t="s">
        <v>130</v>
      </c>
      <c r="C29" t="s">
        <v>131</v>
      </c>
      <c r="D29" s="42">
        <v>34</v>
      </c>
      <c r="E29" s="42" t="s">
        <v>24</v>
      </c>
      <c r="F29" s="42"/>
      <c r="G29" s="43">
        <v>0.01840277777777778</v>
      </c>
      <c r="H29" s="44">
        <f t="shared" si="0"/>
        <v>76.98113207547169</v>
      </c>
    </row>
    <row r="30" spans="1:8" ht="12.75">
      <c r="A30">
        <v>27</v>
      </c>
      <c r="B30" t="s">
        <v>102</v>
      </c>
      <c r="C30" t="s">
        <v>103</v>
      </c>
      <c r="D30" s="42">
        <v>66</v>
      </c>
      <c r="E30" s="42" t="s">
        <v>23</v>
      </c>
      <c r="F30" s="42"/>
      <c r="G30" s="43">
        <v>0.018993055555555558</v>
      </c>
      <c r="H30" s="44">
        <f t="shared" si="0"/>
        <v>74.58866544789761</v>
      </c>
    </row>
    <row r="31" spans="1:8" ht="12.75">
      <c r="A31">
        <v>28</v>
      </c>
      <c r="B31" t="s">
        <v>104</v>
      </c>
      <c r="C31" t="s">
        <v>105</v>
      </c>
      <c r="D31" s="42">
        <v>59</v>
      </c>
      <c r="E31" s="42" t="s">
        <v>23</v>
      </c>
      <c r="F31" s="42"/>
      <c r="G31" s="43">
        <v>0.019664351851851853</v>
      </c>
      <c r="H31" s="44">
        <f t="shared" si="0"/>
        <v>72.0423778693349</v>
      </c>
    </row>
    <row r="32" spans="1:8" ht="12.75">
      <c r="A32">
        <v>29</v>
      </c>
      <c r="B32" t="s">
        <v>121</v>
      </c>
      <c r="C32" t="s">
        <v>140</v>
      </c>
      <c r="D32" s="42">
        <v>53</v>
      </c>
      <c r="E32" s="42" t="s">
        <v>23</v>
      </c>
      <c r="G32" s="43">
        <v>0.020381944444444446</v>
      </c>
      <c r="H32" s="44">
        <f t="shared" si="0"/>
        <v>69.5059625212947</v>
      </c>
    </row>
    <row r="33" spans="1:8" ht="12.75">
      <c r="A33">
        <v>30</v>
      </c>
      <c r="B33" t="s">
        <v>106</v>
      </c>
      <c r="C33" t="s">
        <v>107</v>
      </c>
      <c r="D33" s="42">
        <v>62</v>
      </c>
      <c r="E33" s="42" t="s">
        <v>23</v>
      </c>
      <c r="F33" s="42"/>
      <c r="G33" s="43">
        <v>0.020590277777777777</v>
      </c>
      <c r="H33" s="44">
        <f t="shared" si="0"/>
        <v>68.8026981450253</v>
      </c>
    </row>
    <row r="34" spans="1:8" ht="12.75">
      <c r="A34">
        <v>31</v>
      </c>
      <c r="B34" t="s">
        <v>48</v>
      </c>
      <c r="C34" t="s">
        <v>90</v>
      </c>
      <c r="D34" s="42">
        <v>49</v>
      </c>
      <c r="E34" s="42" t="s">
        <v>23</v>
      </c>
      <c r="F34" s="42"/>
      <c r="G34" s="43">
        <v>0.021782407407407407</v>
      </c>
      <c r="H34" s="44">
        <f t="shared" si="0"/>
        <v>65.03719447396386</v>
      </c>
    </row>
    <row r="35" spans="1:8" ht="12.75">
      <c r="A35">
        <v>32</v>
      </c>
      <c r="B35" t="s">
        <v>132</v>
      </c>
      <c r="C35" t="s">
        <v>133</v>
      </c>
      <c r="D35" s="42">
        <v>54</v>
      </c>
      <c r="E35" s="42" t="s">
        <v>23</v>
      </c>
      <c r="F35" s="42"/>
      <c r="G35" s="43">
        <v>0.022164351851851852</v>
      </c>
      <c r="H35" s="44">
        <f t="shared" si="0"/>
        <v>63.916449086161876</v>
      </c>
    </row>
    <row r="36" spans="1:8" ht="12.75">
      <c r="A36">
        <v>33</v>
      </c>
      <c r="B36" t="s">
        <v>100</v>
      </c>
      <c r="C36" t="s">
        <v>110</v>
      </c>
      <c r="D36" s="42">
        <v>76</v>
      </c>
      <c r="E36" s="42" t="s">
        <v>23</v>
      </c>
      <c r="F36" s="42"/>
      <c r="G36" s="43">
        <v>0.023229166666666665</v>
      </c>
      <c r="H36" s="44">
        <f t="shared" si="0"/>
        <v>60.98654708520179</v>
      </c>
    </row>
    <row r="37" spans="1:8" ht="12.75">
      <c r="A37">
        <v>34</v>
      </c>
      <c r="B37" t="s">
        <v>134</v>
      </c>
      <c r="C37" t="s">
        <v>135</v>
      </c>
      <c r="D37" s="42">
        <v>65</v>
      </c>
      <c r="E37" s="42" t="s">
        <v>24</v>
      </c>
      <c r="F37" s="42"/>
      <c r="G37" s="43">
        <v>0.025821759259259256</v>
      </c>
      <c r="H37" s="44">
        <f t="shared" si="0"/>
        <v>54.8632900044823</v>
      </c>
    </row>
    <row r="38" spans="7:8" ht="12.75">
      <c r="G38" s="40"/>
      <c r="H38" s="41"/>
    </row>
    <row r="39" spans="7:8" ht="12.75">
      <c r="G39" s="40"/>
      <c r="H39" s="41"/>
    </row>
    <row r="40" spans="7:8" ht="12.75">
      <c r="G40" s="40"/>
      <c r="H40" s="41"/>
    </row>
    <row r="41" spans="7:8" ht="12.75">
      <c r="G41" s="40"/>
      <c r="H41" s="41"/>
    </row>
    <row r="42" spans="7:8" ht="12.75">
      <c r="G42" s="40"/>
      <c r="H42" s="41"/>
    </row>
    <row r="43" spans="7:8" ht="12.75">
      <c r="G43" s="40"/>
      <c r="H43" s="41"/>
    </row>
    <row r="44" ht="12.75">
      <c r="H44" s="41"/>
    </row>
  </sheetData>
  <sheetProtection/>
  <mergeCells count="7">
    <mergeCell ref="A1:I1"/>
    <mergeCell ref="A2:A3"/>
    <mergeCell ref="B2:B3"/>
    <mergeCell ref="D2:F2"/>
    <mergeCell ref="H2:H3"/>
    <mergeCell ref="I2:I3"/>
    <mergeCell ref="C2:C3"/>
  </mergeCells>
  <printOptions/>
  <pageMargins left="0.75" right="0.75" top="1" bottom="1" header="0.5" footer="0.5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3.28125" style="0" customWidth="1"/>
    <col min="3" max="3" width="17.57421875" style="0" customWidth="1"/>
    <col min="7" max="7" width="15.8515625" style="0" customWidth="1"/>
    <col min="9" max="9" width="12.00390625" style="0" customWidth="1"/>
  </cols>
  <sheetData>
    <row r="1" spans="1:9" ht="60" customHeight="1">
      <c r="A1" s="86" t="s">
        <v>148</v>
      </c>
      <c r="B1" s="87"/>
      <c r="C1" s="87"/>
      <c r="D1" s="87"/>
      <c r="E1" s="87"/>
      <c r="F1" s="87"/>
      <c r="G1" s="87"/>
      <c r="H1" s="87"/>
      <c r="I1" s="88"/>
    </row>
    <row r="2" spans="1:9" ht="12.75">
      <c r="A2" s="89" t="s">
        <v>28</v>
      </c>
      <c r="B2" s="85" t="s">
        <v>112</v>
      </c>
      <c r="C2" s="83" t="s">
        <v>113</v>
      </c>
      <c r="D2" s="85"/>
      <c r="E2" s="85"/>
      <c r="F2" s="85"/>
      <c r="G2" s="3" t="s">
        <v>3</v>
      </c>
      <c r="H2" s="85" t="s">
        <v>4</v>
      </c>
      <c r="I2" s="85" t="s">
        <v>47</v>
      </c>
    </row>
    <row r="3" spans="1:9" ht="12.75">
      <c r="A3" s="89"/>
      <c r="B3" s="85"/>
      <c r="C3" s="84"/>
      <c r="D3" s="3" t="s">
        <v>1</v>
      </c>
      <c r="E3" s="3"/>
      <c r="F3" s="3" t="s">
        <v>40</v>
      </c>
      <c r="G3" s="3" t="s">
        <v>2</v>
      </c>
      <c r="H3" s="85"/>
      <c r="I3" s="85"/>
    </row>
    <row r="4" spans="1:9" ht="12.75">
      <c r="A4" s="91">
        <v>1</v>
      </c>
      <c r="B4" s="49" t="s">
        <v>108</v>
      </c>
      <c r="C4" s="49" t="s">
        <v>122</v>
      </c>
      <c r="D4" s="49">
        <f>2010-1965</f>
        <v>45</v>
      </c>
      <c r="E4" s="39" t="s">
        <v>23</v>
      </c>
      <c r="F4" s="39"/>
      <c r="G4" s="43">
        <v>0.014039351851851851</v>
      </c>
      <c r="H4" s="46">
        <v>100</v>
      </c>
      <c r="I4" s="92"/>
    </row>
    <row r="5" spans="1:9" ht="12.75">
      <c r="A5" s="91">
        <v>2</v>
      </c>
      <c r="B5" s="49" t="s">
        <v>101</v>
      </c>
      <c r="C5" s="49" t="s">
        <v>125</v>
      </c>
      <c r="D5" s="49">
        <f>2010-1984</f>
        <v>26</v>
      </c>
      <c r="E5" s="39" t="s">
        <v>23</v>
      </c>
      <c r="F5" s="39"/>
      <c r="G5" s="43">
        <v>0.014444444444444446</v>
      </c>
      <c r="H5" s="46">
        <f aca="true" t="shared" si="0" ref="H5:H18">$G$4/G5*100</f>
        <v>97.1955128205128</v>
      </c>
      <c r="I5" s="92"/>
    </row>
    <row r="6" spans="1:9" ht="12.75">
      <c r="A6" s="91">
        <v>3</v>
      </c>
      <c r="B6" s="49" t="s">
        <v>68</v>
      </c>
      <c r="C6" s="49" t="s">
        <v>69</v>
      </c>
      <c r="D6" s="49">
        <f>2010-1966</f>
        <v>44</v>
      </c>
      <c r="E6" s="39" t="s">
        <v>23</v>
      </c>
      <c r="F6" s="39"/>
      <c r="G6" s="43">
        <v>0.01539351851851852</v>
      </c>
      <c r="H6" s="46">
        <f t="shared" si="0"/>
        <v>91.20300751879698</v>
      </c>
      <c r="I6" s="92"/>
    </row>
    <row r="7" spans="1:9" ht="12.75">
      <c r="A7" s="91">
        <v>4</v>
      </c>
      <c r="B7" s="49" t="s">
        <v>58</v>
      </c>
      <c r="C7" s="49" t="s">
        <v>59</v>
      </c>
      <c r="D7" s="49">
        <f>2010-1974</f>
        <v>36</v>
      </c>
      <c r="E7" s="39" t="s">
        <v>23</v>
      </c>
      <c r="F7" s="39"/>
      <c r="G7" s="45">
        <v>0.015717592592592592</v>
      </c>
      <c r="H7" s="46">
        <f t="shared" si="0"/>
        <v>89.32253313696613</v>
      </c>
      <c r="I7" s="92"/>
    </row>
    <row r="8" spans="1:9" ht="12.75">
      <c r="A8" s="91">
        <v>5</v>
      </c>
      <c r="B8" s="90" t="s">
        <v>82</v>
      </c>
      <c r="C8" s="90" t="s">
        <v>83</v>
      </c>
      <c r="D8" s="90">
        <f>2010-1961</f>
        <v>49</v>
      </c>
      <c r="E8" s="39" t="s">
        <v>23</v>
      </c>
      <c r="F8" s="39"/>
      <c r="G8" s="43">
        <v>0.015891203703703703</v>
      </c>
      <c r="H8" s="46">
        <f t="shared" si="0"/>
        <v>88.34668608885652</v>
      </c>
      <c r="I8" s="92"/>
    </row>
    <row r="9" spans="1:9" ht="12.75">
      <c r="A9" s="91">
        <v>6</v>
      </c>
      <c r="B9" s="49" t="s">
        <v>149</v>
      </c>
      <c r="C9" s="49" t="s">
        <v>150</v>
      </c>
      <c r="D9" s="49">
        <f>2010-1971</f>
        <v>39</v>
      </c>
      <c r="E9" s="39" t="s">
        <v>24</v>
      </c>
      <c r="F9" s="39"/>
      <c r="G9" s="43">
        <v>0.016574074074074074</v>
      </c>
      <c r="H9" s="46">
        <f t="shared" si="0"/>
        <v>84.70670391061452</v>
      </c>
      <c r="I9" s="92"/>
    </row>
    <row r="10" spans="1:9" ht="12.75">
      <c r="A10" s="91">
        <v>7</v>
      </c>
      <c r="B10" s="49" t="s">
        <v>151</v>
      </c>
      <c r="C10" s="49" t="s">
        <v>152</v>
      </c>
      <c r="D10" s="49">
        <f>2010-1976</f>
        <v>34</v>
      </c>
      <c r="E10" s="39" t="s">
        <v>23</v>
      </c>
      <c r="F10" s="39"/>
      <c r="G10" s="43">
        <v>0.017118055555555556</v>
      </c>
      <c r="H10" s="46">
        <f t="shared" si="0"/>
        <v>82.01487491548343</v>
      </c>
      <c r="I10" s="92"/>
    </row>
    <row r="11" spans="1:9" ht="12.75">
      <c r="A11" s="91">
        <v>8</v>
      </c>
      <c r="B11" s="49" t="s">
        <v>153</v>
      </c>
      <c r="C11" s="49" t="s">
        <v>154</v>
      </c>
      <c r="D11" s="49">
        <f>2010-1992</f>
        <v>18</v>
      </c>
      <c r="E11" s="39" t="s">
        <v>24</v>
      </c>
      <c r="F11" s="39"/>
      <c r="G11" s="43">
        <v>0.017465277777777777</v>
      </c>
      <c r="H11" s="46">
        <f t="shared" si="0"/>
        <v>80.38436050364479</v>
      </c>
      <c r="I11" s="92"/>
    </row>
    <row r="12" spans="1:9" ht="12.75">
      <c r="A12" s="91">
        <v>9</v>
      </c>
      <c r="B12" s="49" t="s">
        <v>99</v>
      </c>
      <c r="C12" s="49" t="s">
        <v>77</v>
      </c>
      <c r="D12" s="49">
        <f>2010-1993</f>
        <v>17</v>
      </c>
      <c r="E12" s="39" t="s">
        <v>24</v>
      </c>
      <c r="F12" s="39"/>
      <c r="G12" s="43">
        <v>0.017499999999999998</v>
      </c>
      <c r="H12" s="46">
        <f t="shared" si="0"/>
        <v>80.22486772486774</v>
      </c>
      <c r="I12" s="92"/>
    </row>
    <row r="13" spans="1:9" ht="12.75">
      <c r="A13" s="91">
        <v>10</v>
      </c>
      <c r="B13" s="49" t="s">
        <v>155</v>
      </c>
      <c r="C13" s="49" t="s">
        <v>156</v>
      </c>
      <c r="D13" s="49">
        <f>2010-1983</f>
        <v>27</v>
      </c>
      <c r="E13" s="39" t="s">
        <v>23</v>
      </c>
      <c r="F13" s="39"/>
      <c r="G13" s="43">
        <v>0.01783564814814815</v>
      </c>
      <c r="H13" s="46">
        <f t="shared" si="0"/>
        <v>78.71512005191434</v>
      </c>
      <c r="I13" s="92"/>
    </row>
    <row r="14" spans="1:9" ht="12.75">
      <c r="A14" s="91">
        <v>11</v>
      </c>
      <c r="B14" s="49" t="s">
        <v>108</v>
      </c>
      <c r="C14" s="49" t="s">
        <v>111</v>
      </c>
      <c r="D14" s="49">
        <f>2010-1971</f>
        <v>39</v>
      </c>
      <c r="E14" s="39" t="s">
        <v>23</v>
      </c>
      <c r="F14" s="39"/>
      <c r="G14" s="43">
        <v>0.01835648148148148</v>
      </c>
      <c r="H14" s="46">
        <f t="shared" si="0"/>
        <v>76.48171500630518</v>
      </c>
      <c r="I14" s="92"/>
    </row>
    <row r="15" spans="1:9" ht="12.75">
      <c r="A15" s="91">
        <v>12</v>
      </c>
      <c r="B15" s="49" t="s">
        <v>97</v>
      </c>
      <c r="C15" s="49" t="s">
        <v>98</v>
      </c>
      <c r="D15" s="49">
        <f>2010-1976</f>
        <v>34</v>
      </c>
      <c r="E15" s="39" t="s">
        <v>23</v>
      </c>
      <c r="F15" s="39"/>
      <c r="G15" s="43">
        <v>0.01835648148148148</v>
      </c>
      <c r="H15" s="46">
        <f t="shared" si="0"/>
        <v>76.48171500630518</v>
      </c>
      <c r="I15" s="92"/>
    </row>
    <row r="16" spans="1:9" ht="12.75">
      <c r="A16" s="91">
        <v>13</v>
      </c>
      <c r="B16" s="49" t="s">
        <v>100</v>
      </c>
      <c r="C16" s="49" t="s">
        <v>157</v>
      </c>
      <c r="D16" s="49">
        <f>2010-1949</f>
        <v>61</v>
      </c>
      <c r="E16" s="39" t="s">
        <v>23</v>
      </c>
      <c r="F16" s="39"/>
      <c r="G16" s="43">
        <v>0.019351851851851853</v>
      </c>
      <c r="H16" s="46">
        <f t="shared" si="0"/>
        <v>72.54784688995215</v>
      </c>
      <c r="I16" s="92"/>
    </row>
    <row r="17" spans="1:9" ht="12.75">
      <c r="A17" s="91">
        <v>14</v>
      </c>
      <c r="B17" s="49" t="s">
        <v>149</v>
      </c>
      <c r="C17" s="49" t="s">
        <v>158</v>
      </c>
      <c r="D17" s="49">
        <f>2010-1993</f>
        <v>17</v>
      </c>
      <c r="E17" s="39" t="s">
        <v>23</v>
      </c>
      <c r="F17" s="39"/>
      <c r="G17" s="43">
        <v>0.020185185185185184</v>
      </c>
      <c r="H17" s="46">
        <f t="shared" si="0"/>
        <v>69.55275229357798</v>
      </c>
      <c r="I17" s="92"/>
    </row>
    <row r="18" spans="1:9" ht="12.75">
      <c r="A18" s="93">
        <v>16</v>
      </c>
      <c r="B18" s="49" t="s">
        <v>108</v>
      </c>
      <c r="C18" s="49" t="s">
        <v>109</v>
      </c>
      <c r="D18" s="49">
        <f>2010-1941</f>
        <v>69</v>
      </c>
      <c r="E18" s="94" t="s">
        <v>23</v>
      </c>
      <c r="F18" s="94"/>
      <c r="G18" s="43">
        <v>0.023009259259259257</v>
      </c>
      <c r="H18" s="95">
        <f t="shared" si="0"/>
        <v>61.016096579476866</v>
      </c>
      <c r="I18" s="96"/>
    </row>
    <row r="19" spans="1:9" ht="12.75">
      <c r="A19" s="1"/>
      <c r="B19" s="1"/>
      <c r="C19" s="1"/>
      <c r="D19" s="39"/>
      <c r="E19" s="39"/>
      <c r="F19" s="39"/>
      <c r="G19" s="50"/>
      <c r="H19" s="46"/>
      <c r="I19" s="1"/>
    </row>
    <row r="20" spans="1:9" ht="12.75">
      <c r="A20" s="1"/>
      <c r="B20" s="1"/>
      <c r="C20" s="1"/>
      <c r="D20" s="39"/>
      <c r="E20" s="39"/>
      <c r="F20" s="39"/>
      <c r="G20" s="50"/>
      <c r="H20" s="46"/>
      <c r="I20" s="1"/>
    </row>
    <row r="21" spans="1:9" ht="12.75">
      <c r="A21" s="1"/>
      <c r="B21" s="1"/>
      <c r="C21" s="1"/>
      <c r="D21" s="39"/>
      <c r="E21" s="39"/>
      <c r="F21" s="39"/>
      <c r="G21" s="50"/>
      <c r="H21" s="46"/>
      <c r="I21" s="1"/>
    </row>
    <row r="22" spans="1:9" ht="12.75">
      <c r="A22" s="1"/>
      <c r="B22" s="1"/>
      <c r="C22" s="1"/>
      <c r="D22" s="39"/>
      <c r="E22" s="39"/>
      <c r="F22" s="39"/>
      <c r="G22" s="50"/>
      <c r="H22" s="46"/>
      <c r="I22" s="1"/>
    </row>
    <row r="23" spans="1:9" ht="12.75">
      <c r="A23" s="1"/>
      <c r="B23" s="1"/>
      <c r="C23" s="1"/>
      <c r="D23" s="39"/>
      <c r="E23" s="39"/>
      <c r="F23" s="39"/>
      <c r="G23" s="50"/>
      <c r="H23" s="46"/>
      <c r="I23" s="1"/>
    </row>
    <row r="24" spans="1:9" ht="12.75">
      <c r="A24" s="1"/>
      <c r="B24" s="1"/>
      <c r="C24" s="1"/>
      <c r="D24" s="39"/>
      <c r="E24" s="39"/>
      <c r="F24" s="39"/>
      <c r="G24" s="50"/>
      <c r="H24" s="46"/>
      <c r="I24" s="1"/>
    </row>
    <row r="25" spans="1:9" ht="12.75">
      <c r="A25" s="1"/>
      <c r="B25" s="1"/>
      <c r="C25" s="1"/>
      <c r="D25" s="39"/>
      <c r="E25" s="39"/>
      <c r="F25" s="39"/>
      <c r="G25" s="50"/>
      <c r="H25" s="46"/>
      <c r="I25" s="1"/>
    </row>
    <row r="26" spans="1:9" ht="12.75">
      <c r="A26" s="1"/>
      <c r="B26" s="1"/>
      <c r="C26" s="1"/>
      <c r="D26" s="39"/>
      <c r="E26" s="39"/>
      <c r="F26" s="39"/>
      <c r="G26" s="50"/>
      <c r="H26" s="46"/>
      <c r="I26" s="1"/>
    </row>
    <row r="27" spans="1:9" ht="12.75">
      <c r="A27" s="1"/>
      <c r="B27" s="1"/>
      <c r="C27" s="1"/>
      <c r="D27" s="39"/>
      <c r="E27" s="39"/>
      <c r="F27" s="39"/>
      <c r="G27" s="50"/>
      <c r="H27" s="46"/>
      <c r="I27" s="1"/>
    </row>
    <row r="28" spans="1:9" ht="12.75">
      <c r="A28" s="1"/>
      <c r="B28" s="1"/>
      <c r="C28" s="1"/>
      <c r="D28" s="39"/>
      <c r="E28" s="39"/>
      <c r="F28" s="39"/>
      <c r="G28" s="50"/>
      <c r="H28" s="46"/>
      <c r="I28" s="1"/>
    </row>
    <row r="29" spans="1:9" ht="12.75">
      <c r="A29" s="1"/>
      <c r="B29" s="1"/>
      <c r="C29" s="1"/>
      <c r="D29" s="39"/>
      <c r="E29" s="39"/>
      <c r="F29" s="39"/>
      <c r="G29" s="50"/>
      <c r="H29" s="46"/>
      <c r="I29" s="1"/>
    </row>
    <row r="30" spans="1:9" ht="12.75">
      <c r="A30" s="1"/>
      <c r="B30" s="1"/>
      <c r="C30" s="1"/>
      <c r="D30" s="39"/>
      <c r="E30" s="39"/>
      <c r="F30" s="39"/>
      <c r="G30" s="50"/>
      <c r="H30" s="46"/>
      <c r="I30" s="1"/>
    </row>
    <row r="31" spans="1:9" ht="12.75">
      <c r="A31" s="1"/>
      <c r="B31" s="1"/>
      <c r="C31" s="1"/>
      <c r="D31" s="39"/>
      <c r="E31" s="39"/>
      <c r="F31" s="1"/>
      <c r="G31" s="50"/>
      <c r="H31" s="46"/>
      <c r="I31" s="1"/>
    </row>
    <row r="32" spans="1:9" ht="12.75">
      <c r="A32" s="1"/>
      <c r="B32" s="1"/>
      <c r="C32" s="1"/>
      <c r="D32" s="39"/>
      <c r="E32" s="39"/>
      <c r="F32" s="39"/>
      <c r="G32" s="50"/>
      <c r="H32" s="46"/>
      <c r="I32" s="1"/>
    </row>
    <row r="33" spans="1:9" ht="12.75">
      <c r="A33" s="1"/>
      <c r="B33" s="1"/>
      <c r="C33" s="1"/>
      <c r="D33" s="39"/>
      <c r="E33" s="39"/>
      <c r="F33" s="39"/>
      <c r="G33" s="50"/>
      <c r="H33" s="46"/>
      <c r="I33" s="1"/>
    </row>
    <row r="34" spans="1:9" ht="12.75">
      <c r="A34" s="1"/>
      <c r="B34" s="1"/>
      <c r="C34" s="1"/>
      <c r="D34" s="39"/>
      <c r="E34" s="39"/>
      <c r="F34" s="39"/>
      <c r="G34" s="50"/>
      <c r="H34" s="46"/>
      <c r="I34" s="1"/>
    </row>
    <row r="35" spans="1:9" ht="12.75">
      <c r="A35" s="1"/>
      <c r="B35" s="1"/>
      <c r="C35" s="1"/>
      <c r="D35" s="39"/>
      <c r="E35" s="39"/>
      <c r="F35" s="39"/>
      <c r="G35" s="50"/>
      <c r="H35" s="46"/>
      <c r="I35" s="1"/>
    </row>
    <row r="36" spans="1:9" ht="12.75">
      <c r="A36" s="1"/>
      <c r="B36" s="1"/>
      <c r="C36" s="1"/>
      <c r="D36" s="39"/>
      <c r="E36" s="39"/>
      <c r="F36" s="39"/>
      <c r="G36" s="50"/>
      <c r="H36" s="46"/>
      <c r="I36" s="1"/>
    </row>
    <row r="37" spans="1:10" ht="12.75">
      <c r="A37" s="1"/>
      <c r="B37" s="1"/>
      <c r="C37" s="1"/>
      <c r="D37" s="1"/>
      <c r="E37" s="1"/>
      <c r="F37" s="1"/>
      <c r="G37" s="97"/>
      <c r="H37" s="98"/>
      <c r="I37" s="1"/>
      <c r="J37" s="1"/>
    </row>
    <row r="38" spans="1:10" ht="12.75">
      <c r="A38" s="1"/>
      <c r="B38" s="1"/>
      <c r="C38" s="1"/>
      <c r="D38" s="1"/>
      <c r="E38" s="1"/>
      <c r="F38" s="1"/>
      <c r="G38" s="97"/>
      <c r="H38" s="98"/>
      <c r="I38" s="1"/>
      <c r="J38" s="1"/>
    </row>
    <row r="39" spans="1:10" ht="12.75">
      <c r="A39" s="1"/>
      <c r="B39" s="1"/>
      <c r="C39" s="1"/>
      <c r="D39" s="1"/>
      <c r="E39" s="1"/>
      <c r="F39" s="1"/>
      <c r="G39" s="97"/>
      <c r="H39" s="98"/>
      <c r="I39" s="1"/>
      <c r="J39" s="1"/>
    </row>
    <row r="40" spans="1:10" ht="12.75">
      <c r="A40" s="1"/>
      <c r="B40" s="1"/>
      <c r="C40" s="1"/>
      <c r="D40" s="1"/>
      <c r="E40" s="1"/>
      <c r="F40" s="1"/>
      <c r="G40" s="97"/>
      <c r="H40" s="98"/>
      <c r="I40" s="1"/>
      <c r="J40" s="1"/>
    </row>
    <row r="41" spans="1:10" ht="12.75">
      <c r="A41" s="1"/>
      <c r="B41" s="1"/>
      <c r="C41" s="1"/>
      <c r="D41" s="1"/>
      <c r="E41" s="1"/>
      <c r="F41" s="1"/>
      <c r="G41" s="97"/>
      <c r="H41" s="98"/>
      <c r="I41" s="1"/>
      <c r="J41" s="1"/>
    </row>
    <row r="42" spans="1:10" ht="12.75">
      <c r="A42" s="1"/>
      <c r="B42" s="1"/>
      <c r="C42" s="1"/>
      <c r="D42" s="1"/>
      <c r="E42" s="1"/>
      <c r="F42" s="1"/>
      <c r="G42" s="97"/>
      <c r="H42" s="98"/>
      <c r="I42" s="1"/>
      <c r="J42" s="1"/>
    </row>
    <row r="43" ht="12.75">
      <c r="H43" s="41"/>
    </row>
  </sheetData>
  <sheetProtection/>
  <mergeCells count="7">
    <mergeCell ref="A1:I1"/>
    <mergeCell ref="A2:A3"/>
    <mergeCell ref="B2:B3"/>
    <mergeCell ref="C2:C3"/>
    <mergeCell ref="D2:F2"/>
    <mergeCell ref="H2:H3"/>
    <mergeCell ref="I2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Siniša Radulović</dc:creator>
  <cp:keywords/>
  <dc:description/>
  <cp:lastModifiedBy>Ivan Loncar</cp:lastModifiedBy>
  <cp:lastPrinted>2007-12-10T07:07:06Z</cp:lastPrinted>
  <dcterms:created xsi:type="dcterms:W3CDTF">2005-11-06T11:24:00Z</dcterms:created>
  <dcterms:modified xsi:type="dcterms:W3CDTF">2010-02-21T21:50:02Z</dcterms:modified>
  <cp:category/>
  <cp:version/>
  <cp:contentType/>
  <cp:contentStatus/>
</cp:coreProperties>
</file>